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defaultThemeVersion="124226"/>
  <mc:AlternateContent xmlns:mc="http://schemas.openxmlformats.org/markup-compatibility/2006">
    <mc:Choice Requires="x15">
      <x15ac:absPath xmlns:x15ac="http://schemas.microsoft.com/office/spreadsheetml/2010/11/ac" url="Y:\Engineering\Resources\Calculators\Inlet Capacity Charts\"/>
    </mc:Choice>
  </mc:AlternateContent>
  <xr:revisionPtr revIDLastSave="0" documentId="13_ncr:1_{98C8D99E-E275-4A43-B24C-D8369EE2E1EC}" xr6:coauthVersionLast="45" xr6:coauthVersionMax="45" xr10:uidLastSave="{00000000-0000-0000-0000-000000000000}"/>
  <bookViews>
    <workbookView xWindow="-120" yWindow="-120" windowWidth="29040" windowHeight="15840" xr2:uid="{00000000-000D-0000-FFFF-FFFF00000000}"/>
  </bookViews>
  <sheets>
    <sheet name="Inlet Capacity Calculations" sheetId="4" r:id="rId1"/>
  </sheets>
  <externalReferences>
    <externalReference r:id="rId2"/>
    <externalReference r:id="rId3"/>
  </externalReferences>
  <definedNames>
    <definedName name="Diameter">[1]Sheet1!$H$4:$H$10</definedName>
    <definedName name="_xlnm.Print_Area" localSheetId="0">'Inlet Capacity Calculations'!$A$1:$H$40</definedName>
    <definedName name="Size1">'[2]Drop In Grates'!$A$3:$C$9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4" l="1"/>
  <c r="N6" i="4"/>
  <c r="Q6" i="4"/>
  <c r="N7" i="4"/>
  <c r="Q7" i="4"/>
  <c r="N8" i="4"/>
  <c r="Q8" i="4"/>
  <c r="N9" i="4"/>
  <c r="Q9" i="4"/>
  <c r="N10" i="4"/>
  <c r="Q10" i="4"/>
  <c r="N11" i="4"/>
  <c r="Q11" i="4"/>
  <c r="N12" i="4"/>
  <c r="Q12" i="4"/>
  <c r="N13" i="4"/>
  <c r="Q13" i="4"/>
  <c r="N14" i="4"/>
  <c r="Q14" i="4"/>
  <c r="N15" i="4"/>
  <c r="Q15" i="4"/>
  <c r="E16" i="4"/>
  <c r="N16" i="4"/>
  <c r="Q16" i="4"/>
  <c r="N17" i="4"/>
  <c r="Q17" i="4"/>
  <c r="N18" i="4"/>
  <c r="Q18" i="4"/>
  <c r="N19" i="4"/>
  <c r="Q19" i="4"/>
  <c r="N20" i="4"/>
  <c r="Q20" i="4"/>
  <c r="N21" i="4"/>
  <c r="Q21" i="4"/>
  <c r="N22" i="4"/>
  <c r="Q22" i="4"/>
  <c r="N23" i="4"/>
  <c r="Q23" i="4"/>
  <c r="N24" i="4"/>
  <c r="Q24" i="4"/>
  <c r="N25" i="4"/>
  <c r="Q25" i="4"/>
  <c r="N26" i="4"/>
  <c r="Q26" i="4"/>
  <c r="N27" i="4"/>
  <c r="Q27" i="4"/>
  <c r="N28" i="4"/>
  <c r="Q28" i="4"/>
  <c r="N29" i="4"/>
  <c r="Q29" i="4"/>
  <c r="N30" i="4"/>
  <c r="Q30" i="4"/>
  <c r="N31" i="4"/>
  <c r="Q31" i="4"/>
  <c r="N32" i="4"/>
  <c r="Q32" i="4"/>
  <c r="N33" i="4"/>
  <c r="Q33" i="4"/>
  <c r="N34" i="4"/>
  <c r="Q34" i="4"/>
  <c r="N35" i="4"/>
  <c r="Q35" i="4"/>
  <c r="N36" i="4"/>
  <c r="Q36" i="4"/>
  <c r="N37" i="4"/>
  <c r="Q37" i="4"/>
  <c r="N38" i="4"/>
  <c r="Q38" i="4"/>
  <c r="N39" i="4"/>
  <c r="Q39" i="4"/>
  <c r="N40" i="4"/>
  <c r="E14" i="4" s="1"/>
  <c r="I24" i="4" s="1"/>
  <c r="Q40" i="4"/>
  <c r="E15" i="4" s="1"/>
  <c r="N41" i="4"/>
  <c r="Q41" i="4"/>
  <c r="N42" i="4"/>
  <c r="Q42" i="4"/>
  <c r="N43" i="4"/>
  <c r="Q43" i="4"/>
  <c r="N44" i="4"/>
  <c r="Q44" i="4"/>
  <c r="I27" i="4" l="1"/>
  <c r="E19" i="4" s="1"/>
  <c r="I25" i="4"/>
  <c r="I28" i="4" l="1"/>
  <c r="E20" i="4" s="1"/>
</calcChain>
</file>

<file path=xl/sharedStrings.xml><?xml version="1.0" encoding="utf-8"?>
<sst xmlns="http://schemas.openxmlformats.org/spreadsheetml/2006/main" count="144" uniqueCount="64">
  <si>
    <t>6" Drop In</t>
  </si>
  <si>
    <t>Grate Size</t>
  </si>
  <si>
    <t>Area (sq in)</t>
  </si>
  <si>
    <t>Area (sq ft)</t>
  </si>
  <si>
    <t>Perimeter (in)</t>
  </si>
  <si>
    <t>Perimeter (ft)</t>
  </si>
  <si>
    <t>8" Drop In</t>
  </si>
  <si>
    <t>8" Standard</t>
  </si>
  <si>
    <t>10" Drop In</t>
  </si>
  <si>
    <t>10" Standard</t>
  </si>
  <si>
    <t>12" Drop In</t>
  </si>
  <si>
    <t>12" Standard</t>
  </si>
  <si>
    <t>Type of Grate</t>
  </si>
  <si>
    <t>2'x3' Roll Curb Inlet &amp; High Flow</t>
  </si>
  <si>
    <t>15" Drop In</t>
  </si>
  <si>
    <t>15" Standard</t>
  </si>
  <si>
    <t>Head (ft)</t>
  </si>
  <si>
    <t>18" Drop In</t>
  </si>
  <si>
    <t>18" Standard</t>
  </si>
  <si>
    <t>24" Drop In</t>
  </si>
  <si>
    <t>24" Standard</t>
  </si>
  <si>
    <t>Properties</t>
  </si>
  <si>
    <t>8" Bronze</t>
  </si>
  <si>
    <t>30" Standard</t>
  </si>
  <si>
    <t>Orifice Flow Area (in)</t>
  </si>
  <si>
    <t>10" Bronze</t>
  </si>
  <si>
    <t>12" Pedestrian</t>
  </si>
  <si>
    <t>Orifice Flow Area (ft)</t>
  </si>
  <si>
    <t>12" Bronze</t>
  </si>
  <si>
    <t>15" Pedestrian</t>
  </si>
  <si>
    <t>Weir Flow Perimeter (in)</t>
  </si>
  <si>
    <t>15" Bronze</t>
  </si>
  <si>
    <t>18" Pedestrian</t>
  </si>
  <si>
    <t>Weir Flow Perimeter (ft)</t>
  </si>
  <si>
    <t>8" Dome</t>
  </si>
  <si>
    <t>24" Pedestrian</t>
  </si>
  <si>
    <t>10" Dome</t>
  </si>
  <si>
    <t>30" Pedestrian</t>
  </si>
  <si>
    <t>Calculations</t>
  </si>
  <si>
    <t>12" Dome</t>
  </si>
  <si>
    <t>Orifice Capacity (cfs)</t>
  </si>
  <si>
    <t>15" Dome</t>
  </si>
  <si>
    <t>Orifice Capacity (gpm)</t>
  </si>
  <si>
    <t>18" Dome</t>
  </si>
  <si>
    <t>24" Dome</t>
  </si>
  <si>
    <t>Weir Capacity (cfs)</t>
  </si>
  <si>
    <t>30" Dome</t>
  </si>
  <si>
    <t>Weir Capacity (gpm)</t>
  </si>
  <si>
    <t>Solution</t>
  </si>
  <si>
    <t>2'x2' Road &amp; Highway</t>
  </si>
  <si>
    <t>2'x3' Road &amp; Highway</t>
  </si>
  <si>
    <t>2'x2' Steel Bar/MAG</t>
  </si>
  <si>
    <t>2'x3' Steel Bar/MAG</t>
  </si>
  <si>
    <t>2'x2' Curb Inlet Standard</t>
  </si>
  <si>
    <t>2'x2' Curb Inlet Diagonal</t>
  </si>
  <si>
    <t>2'x3' Curb Inlet Diagonal</t>
  </si>
  <si>
    <t>2'x3' Curb Inlet High Flow</t>
  </si>
  <si>
    <t>Input</t>
  </si>
  <si>
    <t>Capacity (cfs)</t>
  </si>
  <si>
    <t>Capacity (gpm)</t>
  </si>
  <si>
    <t xml:space="preserve">        Nyloplast Inlet Capacity Table</t>
  </si>
  <si>
    <t>REV</t>
  </si>
  <si>
    <t>DISCLAIMER: SAFETY FACTORS ARE NOT INCLUDED IN THESE CALCULATIONS. ACTUAL CALCULATIONS SHOULD BE CARRIED OUT AND VERIFIED BY THE DESIGN ENGINEER TAKING INTO ACCOUNT ALL LOCAL CONDITIONS. NYLOPLAST RECOMMENDS USING A MINIMUM  SAFETY FACTOR OF 1.25 FOR PAVED AREAS AND 2.0 FOR TURF AREAS.  ADS/NYLOPLAST IS NOT RESPONSIBLE FOR MISUSE OF THIS TOOL.</t>
  </si>
  <si>
    <t>2.1.21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</si>
</sst>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
  </numFmts>
  <fonts count="11" x14ac:knownFonts="1">
    <font>
      <sz val="11"/>
      <color theme="1"/>
      <name val="Calibri"/>
      <family val="2"/>
      <scheme val="minor"/>
    </font>
    <font>
      <b/>
      <sz val="11"/>
      <color rgb="FF3F3F3F"/>
      <name val="Calibri"/>
      <family val="2"/>
      <scheme val="minor"/>
    </font>
    <font>
      <b/>
      <sz val="11"/>
      <color theme="1"/>
      <name val="Calibri"/>
      <family val="2"/>
      <scheme val="minor"/>
    </font>
    <font>
      <b/>
      <sz val="14"/>
      <name val="Arial"/>
      <family val="2"/>
    </font>
    <font>
      <sz val="10"/>
      <name val="Arial"/>
      <family val="2"/>
    </font>
    <font>
      <sz val="8"/>
      <color theme="1"/>
      <name val="Calibri"/>
      <family val="2"/>
      <scheme val="minor"/>
    </font>
    <font>
      <b/>
      <sz val="10"/>
      <name val="Arial Narrow"/>
      <family val="2"/>
    </font>
    <font>
      <sz val="10"/>
      <name val="Arial Narrow"/>
      <family val="2"/>
    </font>
    <font>
      <b/>
      <sz val="10"/>
      <name val="Arial"/>
      <family val="2"/>
    </font>
    <font>
      <sz val="10"/>
      <color theme="1"/>
      <name val="Calibri"/>
      <family val="2"/>
      <scheme val="minor"/>
    </font>
    <font>
      <sz val="9"/>
      <color theme="1"/>
      <name val="Calibri"/>
      <family val="2"/>
      <scheme val="minor"/>
    </font>
  </fonts>
  <fills count="5">
    <fill>
      <patternFill patternType="none"/>
    </fill>
    <fill>
      <patternFill patternType="gray125"/>
    </fill>
    <fill>
      <patternFill patternType="solid">
        <fgColor rgb="FFF2F2F2"/>
      </patternFill>
    </fill>
    <fill>
      <patternFill patternType="solid">
        <fgColor theme="0" tint="-0.14999847407452621"/>
        <bgColor indexed="64"/>
      </patternFill>
    </fill>
    <fill>
      <patternFill patternType="solid">
        <fgColor theme="0"/>
        <bgColor indexed="64"/>
      </patternFill>
    </fill>
  </fills>
  <borders count="5">
    <border>
      <left/>
      <right/>
      <top/>
      <bottom/>
      <diagonal/>
    </border>
    <border>
      <left style="thin">
        <color rgb="FF3F3F3F"/>
      </left>
      <right style="thin">
        <color rgb="FF3F3F3F"/>
      </right>
      <top style="thin">
        <color rgb="FF3F3F3F"/>
      </top>
      <bottom style="thin">
        <color rgb="FF3F3F3F"/>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1" fillId="2" borderId="1" applyNumberFormat="0" applyAlignment="0" applyProtection="0"/>
    <xf numFmtId="0" fontId="4" fillId="0" borderId="0"/>
    <xf numFmtId="9" fontId="4" fillId="0" borderId="0" applyFont="0" applyFill="0" applyBorder="0" applyAlignment="0" applyProtection="0"/>
  </cellStyleXfs>
  <cellXfs count="68">
    <xf numFmtId="0" fontId="0" fillId="0" borderId="0" xfId="0"/>
    <xf numFmtId="0" fontId="4" fillId="0" borderId="0" xfId="2" applyProtection="1"/>
    <xf numFmtId="0" fontId="4" fillId="0" borderId="0" xfId="2" applyAlignment="1" applyProtection="1">
      <alignment horizontal="center"/>
    </xf>
    <xf numFmtId="0" fontId="7" fillId="0" borderId="0" xfId="2" applyNumberFormat="1" applyFont="1" applyAlignment="1" applyProtection="1">
      <alignment horizontal="center"/>
    </xf>
    <xf numFmtId="0" fontId="7" fillId="0" borderId="0" xfId="2" applyNumberFormat="1" applyFont="1" applyProtection="1"/>
    <xf numFmtId="0" fontId="4" fillId="0" borderId="0" xfId="2" applyNumberFormat="1" applyProtection="1"/>
    <xf numFmtId="0" fontId="7" fillId="0" borderId="0" xfId="2" applyNumberFormat="1" applyFont="1" applyAlignment="1" applyProtection="1"/>
    <xf numFmtId="0" fontId="6" fillId="0" borderId="0" xfId="2" applyNumberFormat="1" applyFont="1" applyAlignment="1" applyProtection="1">
      <alignment horizontal="center"/>
    </xf>
    <xf numFmtId="0" fontId="4" fillId="0" borderId="0" xfId="2" applyNumberFormat="1" applyProtection="1">
      <protection hidden="1"/>
    </xf>
    <xf numFmtId="0" fontId="4" fillId="0" borderId="0" xfId="2" applyNumberFormat="1" applyAlignment="1" applyProtection="1">
      <alignment horizontal="center"/>
      <protection hidden="1"/>
    </xf>
    <xf numFmtId="0" fontId="7" fillId="0" borderId="0" xfId="2" applyNumberFormat="1" applyFont="1" applyAlignment="1" applyProtection="1">
      <alignment horizontal="center"/>
      <protection hidden="1"/>
    </xf>
    <xf numFmtId="0" fontId="7" fillId="0" borderId="0" xfId="2" applyNumberFormat="1" applyFont="1" applyProtection="1">
      <protection hidden="1"/>
    </xf>
    <xf numFmtId="0" fontId="2" fillId="0" borderId="0" xfId="2" applyNumberFormat="1" applyFont="1" applyAlignment="1" applyProtection="1">
      <alignment horizontal="center"/>
    </xf>
    <xf numFmtId="0" fontId="4" fillId="0" borderId="0" xfId="2" applyNumberFormat="1" applyAlignment="1" applyProtection="1">
      <alignment horizontal="center"/>
    </xf>
    <xf numFmtId="0" fontId="4" fillId="0" borderId="0" xfId="2" applyNumberFormat="1" applyFont="1" applyAlignment="1" applyProtection="1">
      <alignment horizontal="center"/>
    </xf>
    <xf numFmtId="0" fontId="6" fillId="0" borderId="0" xfId="3" applyNumberFormat="1" applyFont="1" applyFill="1" applyAlignment="1" applyProtection="1">
      <alignment horizontal="center"/>
    </xf>
    <xf numFmtId="0" fontId="2" fillId="0" borderId="0" xfId="2" applyNumberFormat="1" applyFont="1" applyAlignment="1" applyProtection="1">
      <alignment horizontal="center"/>
      <protection hidden="1"/>
    </xf>
    <xf numFmtId="0" fontId="4" fillId="0" borderId="0" xfId="2" applyNumberFormat="1" applyFont="1" applyAlignment="1" applyProtection="1">
      <alignment horizontal="center"/>
      <protection hidden="1"/>
    </xf>
    <xf numFmtId="0" fontId="4" fillId="3" borderId="0" xfId="2" applyFill="1" applyProtection="1"/>
    <xf numFmtId="0" fontId="4" fillId="3" borderId="0" xfId="2" applyNumberFormat="1" applyFill="1" applyProtection="1"/>
    <xf numFmtId="0" fontId="6" fillId="3" borderId="0" xfId="2" applyNumberFormat="1" applyFont="1" applyFill="1" applyAlignment="1" applyProtection="1">
      <alignment horizontal="center"/>
    </xf>
    <xf numFmtId="0" fontId="7" fillId="3" borderId="0" xfId="2" applyNumberFormat="1" applyFont="1" applyFill="1" applyAlignment="1" applyProtection="1">
      <alignment horizontal="center"/>
    </xf>
    <xf numFmtId="0" fontId="7" fillId="3" borderId="0" xfId="2" applyNumberFormat="1" applyFont="1" applyFill="1" applyProtection="1"/>
    <xf numFmtId="0" fontId="7" fillId="3" borderId="0" xfId="2" applyNumberFormat="1" applyFont="1" applyFill="1" applyAlignment="1" applyProtection="1"/>
    <xf numFmtId="0" fontId="4" fillId="3" borderId="0" xfId="2" applyFill="1" applyAlignment="1" applyProtection="1">
      <alignment horizontal="center"/>
    </xf>
    <xf numFmtId="0" fontId="4" fillId="3" borderId="0" xfId="2" applyNumberFormat="1" applyFill="1" applyProtection="1">
      <protection hidden="1"/>
    </xf>
    <xf numFmtId="0" fontId="4" fillId="3" borderId="0" xfId="2" applyNumberFormat="1" applyFill="1" applyAlignment="1" applyProtection="1">
      <alignment horizontal="center"/>
      <protection hidden="1"/>
    </xf>
    <xf numFmtId="0" fontId="7" fillId="3" borderId="0" xfId="2" applyNumberFormat="1" applyFont="1" applyFill="1" applyAlignment="1" applyProtection="1">
      <alignment horizontal="center"/>
      <protection hidden="1"/>
    </xf>
    <xf numFmtId="0" fontId="7" fillId="3" borderId="0" xfId="2" applyNumberFormat="1" applyFont="1" applyFill="1" applyProtection="1">
      <protection hidden="1"/>
    </xf>
    <xf numFmtId="0" fontId="4" fillId="4" borderId="0" xfId="2" applyFill="1" applyProtection="1"/>
    <xf numFmtId="0" fontId="3" fillId="4" borderId="0" xfId="2" applyFont="1" applyFill="1" applyAlignment="1" applyProtection="1">
      <alignment horizontal="center" wrapText="1"/>
    </xf>
    <xf numFmtId="0" fontId="4" fillId="4" borderId="0" xfId="2" applyNumberFormat="1" applyFill="1" applyBorder="1" applyProtection="1"/>
    <xf numFmtId="165" fontId="4" fillId="4" borderId="0" xfId="2" applyNumberFormat="1" applyFill="1" applyBorder="1" applyProtection="1">
      <protection hidden="1"/>
    </xf>
    <xf numFmtId="0" fontId="4" fillId="4" borderId="0" xfId="2" applyFill="1" applyBorder="1" applyProtection="1"/>
    <xf numFmtId="0" fontId="8" fillId="4" borderId="2" xfId="2" applyFont="1" applyFill="1" applyBorder="1" applyAlignment="1" applyProtection="1">
      <alignment horizontal="center"/>
    </xf>
    <xf numFmtId="0" fontId="4" fillId="4" borderId="2" xfId="2" applyFill="1" applyBorder="1" applyProtection="1"/>
    <xf numFmtId="0" fontId="4" fillId="4" borderId="0" xfId="2" applyFont="1" applyFill="1" applyBorder="1" applyAlignment="1" applyProtection="1">
      <alignment horizontal="center"/>
    </xf>
    <xf numFmtId="165" fontId="4" fillId="4" borderId="0" xfId="2" applyNumberFormat="1" applyFont="1" applyFill="1" applyBorder="1" applyProtection="1">
      <protection hidden="1"/>
    </xf>
    <xf numFmtId="0" fontId="4" fillId="4" borderId="0" xfId="2" applyFont="1" applyFill="1" applyAlignment="1" applyProtection="1">
      <alignment horizontal="center"/>
    </xf>
    <xf numFmtId="0" fontId="4" fillId="4" borderId="0" xfId="2" applyNumberFormat="1" applyFont="1" applyFill="1" applyBorder="1" applyProtection="1"/>
    <xf numFmtId="0" fontId="4" fillId="4" borderId="0" xfId="2" applyFill="1" applyAlignment="1" applyProtection="1">
      <alignment horizontal="center"/>
    </xf>
    <xf numFmtId="0" fontId="4" fillId="4" borderId="0" xfId="2" applyFill="1" applyAlignment="1" applyProtection="1">
      <alignment horizontal="right"/>
    </xf>
    <xf numFmtId="165" fontId="4" fillId="4" borderId="0" xfId="2" applyNumberFormat="1" applyFill="1" applyProtection="1">
      <protection hidden="1"/>
    </xf>
    <xf numFmtId="0" fontId="4" fillId="4" borderId="2" xfId="2" applyFill="1" applyBorder="1" applyAlignment="1" applyProtection="1">
      <alignment horizontal="right"/>
    </xf>
    <xf numFmtId="0" fontId="4" fillId="4" borderId="0" xfId="2" applyNumberFormat="1" applyFill="1" applyProtection="1">
      <protection hidden="1"/>
    </xf>
    <xf numFmtId="0" fontId="4" fillId="4" borderId="0" xfId="2" applyNumberFormat="1" applyFill="1" applyBorder="1" applyProtection="1">
      <protection hidden="1"/>
    </xf>
    <xf numFmtId="0" fontId="3" fillId="4" borderId="0" xfId="2" applyFont="1" applyFill="1" applyBorder="1" applyProtection="1"/>
    <xf numFmtId="2" fontId="9" fillId="4" borderId="0" xfId="2" applyNumberFormat="1" applyFont="1" applyFill="1" applyBorder="1" applyAlignment="1" applyProtection="1">
      <alignment horizontal="right"/>
    </xf>
    <xf numFmtId="0" fontId="10" fillId="4" borderId="0" xfId="2" applyNumberFormat="1" applyFont="1" applyFill="1" applyBorder="1" applyProtection="1"/>
    <xf numFmtId="0" fontId="4" fillId="4" borderId="0" xfId="2" applyFont="1" applyFill="1" applyBorder="1" applyProtection="1"/>
    <xf numFmtId="2" fontId="4" fillId="4" borderId="0" xfId="2" applyNumberFormat="1" applyFont="1" applyFill="1" applyBorder="1" applyProtection="1"/>
    <xf numFmtId="0" fontId="0" fillId="4" borderId="0" xfId="0" applyFill="1"/>
    <xf numFmtId="2" fontId="4" fillId="4" borderId="0" xfId="2" applyNumberFormat="1" applyFill="1" applyBorder="1" applyProtection="1"/>
    <xf numFmtId="164" fontId="2" fillId="4" borderId="0" xfId="2" applyNumberFormat="1" applyFont="1" applyFill="1" applyBorder="1" applyAlignment="1" applyProtection="1">
      <alignment horizontal="center" vertical="center"/>
    </xf>
    <xf numFmtId="0" fontId="2" fillId="4" borderId="0" xfId="2" applyNumberFormat="1" applyFont="1" applyFill="1" applyBorder="1" applyAlignment="1" applyProtection="1">
      <alignment vertical="center" wrapText="1"/>
    </xf>
    <xf numFmtId="0" fontId="9" fillId="4" borderId="0" xfId="2" applyFont="1" applyFill="1" applyBorder="1" applyAlignment="1" applyProtection="1"/>
    <xf numFmtId="0" fontId="9" fillId="4" borderId="0" xfId="2" applyNumberFormat="1" applyFont="1" applyFill="1" applyBorder="1" applyAlignment="1" applyProtection="1"/>
    <xf numFmtId="0" fontId="9" fillId="4" borderId="0" xfId="2" applyNumberFormat="1" applyFont="1" applyFill="1" applyBorder="1" applyAlignment="1" applyProtection="1">
      <protection hidden="1"/>
    </xf>
    <xf numFmtId="0" fontId="4" fillId="4" borderId="0" xfId="2" applyNumberFormat="1" applyFill="1" applyProtection="1"/>
    <xf numFmtId="2" fontId="1" fillId="3" borderId="1" xfId="1" applyNumberFormat="1" applyFill="1" applyAlignment="1" applyProtection="1">
      <alignment horizontal="right"/>
    </xf>
    <xf numFmtId="0" fontId="4" fillId="4" borderId="3" xfId="2" applyFill="1" applyBorder="1" applyAlignment="1" applyProtection="1">
      <alignment horizontal="right"/>
      <protection locked="0"/>
    </xf>
    <xf numFmtId="0" fontId="4" fillId="4" borderId="4" xfId="2" applyFont="1" applyFill="1" applyBorder="1" applyAlignment="1" applyProtection="1">
      <alignment horizontal="right"/>
      <protection locked="0"/>
    </xf>
    <xf numFmtId="0" fontId="0" fillId="4" borderId="0" xfId="0" applyFill="1" applyAlignment="1">
      <alignment horizontal="right"/>
    </xf>
    <xf numFmtId="0" fontId="6" fillId="3" borderId="0" xfId="2" applyNumberFormat="1" applyFont="1" applyFill="1" applyAlignment="1" applyProtection="1">
      <alignment horizontal="center" vertical="center"/>
    </xf>
    <xf numFmtId="0" fontId="3" fillId="4" borderId="0" xfId="2" applyFont="1" applyFill="1" applyAlignment="1" applyProtection="1">
      <alignment horizontal="left" wrapText="1"/>
    </xf>
    <xf numFmtId="0" fontId="5" fillId="4" borderId="0" xfId="2" applyFont="1" applyFill="1" applyAlignment="1" applyProtection="1">
      <alignment horizontal="justify" wrapText="1"/>
    </xf>
    <xf numFmtId="0" fontId="4" fillId="4" borderId="0" xfId="2" applyFill="1" applyAlignment="1" applyProtection="1">
      <alignment horizontal="justify" wrapText="1"/>
    </xf>
    <xf numFmtId="0" fontId="4" fillId="4" borderId="0" xfId="2" applyFill="1" applyBorder="1" applyAlignment="1" applyProtection="1">
      <alignment horizontal="center"/>
    </xf>
  </cellXfs>
  <cellStyles count="4">
    <cellStyle name="Normal" xfId="0" builtinId="0"/>
    <cellStyle name="Normal 2" xfId="2" xr:uid="{00000000-0005-0000-0000-000001000000}"/>
    <cellStyle name="Output" xfId="1" builtinId="21"/>
    <cellStyle name="Percent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3</xdr:col>
      <xdr:colOff>19050</xdr:colOff>
      <xdr:row>23</xdr:row>
      <xdr:rowOff>104775</xdr:rowOff>
    </xdr:from>
    <xdr:to>
      <xdr:col>3</xdr:col>
      <xdr:colOff>962025</xdr:colOff>
      <xdr:row>24</xdr:row>
      <xdr:rowOff>142875</xdr:rowOff>
    </xdr:to>
    <xdr:pic>
      <xdr:nvPicPr>
        <xdr:cNvPr id="1025" name="Picture 1">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323975" y="4276725"/>
          <a:ext cx="942975" cy="200025"/>
        </a:xfrm>
        <a:prstGeom prst="rect">
          <a:avLst/>
        </a:prstGeom>
        <a:noFill/>
      </xdr:spPr>
    </xdr:pic>
    <xdr:clientData/>
  </xdr:twoCellAnchor>
  <xdr:twoCellAnchor>
    <xdr:from>
      <xdr:col>3</xdr:col>
      <xdr:colOff>9525</xdr:colOff>
      <xdr:row>28</xdr:row>
      <xdr:rowOff>171450</xdr:rowOff>
    </xdr:from>
    <xdr:to>
      <xdr:col>3</xdr:col>
      <xdr:colOff>1162050</xdr:colOff>
      <xdr:row>30</xdr:row>
      <xdr:rowOff>47625</xdr:rowOff>
    </xdr:to>
    <xdr:pic>
      <xdr:nvPicPr>
        <xdr:cNvPr id="6" name="Picture 2">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1314450" y="5267325"/>
          <a:ext cx="1152525" cy="228600"/>
        </a:xfrm>
        <a:prstGeom prst="rect">
          <a:avLst/>
        </a:prstGeom>
        <a:noFill/>
      </xdr:spPr>
    </xdr:pic>
    <xdr:clientData/>
  </xdr:twoCellAnchor>
  <xdr:twoCellAnchor>
    <xdr:from>
      <xdr:col>3</xdr:col>
      <xdr:colOff>0</xdr:colOff>
      <xdr:row>26</xdr:row>
      <xdr:rowOff>0</xdr:rowOff>
    </xdr:from>
    <xdr:to>
      <xdr:col>4</xdr:col>
      <xdr:colOff>857250</xdr:colOff>
      <xdr:row>27</xdr:row>
      <xdr:rowOff>0</xdr:rowOff>
    </xdr:to>
    <xdr:pic>
      <xdr:nvPicPr>
        <xdr:cNvPr id="1028" name="Picture 4">
          <a:extLst>
            <a:ext uri="{FF2B5EF4-FFF2-40B4-BE49-F238E27FC236}">
              <a16:creationId xmlns:a16="http://schemas.microsoft.com/office/drawing/2014/main" id="{00000000-0008-0000-0000-000004040000}"/>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blip>
        <a:srcRect/>
        <a:stretch>
          <a:fillRect/>
        </a:stretch>
      </xdr:blipFill>
      <xdr:spPr bwMode="auto">
        <a:xfrm>
          <a:off x="1304925" y="4714875"/>
          <a:ext cx="2333625" cy="190500"/>
        </a:xfrm>
        <a:prstGeom prst="rect">
          <a:avLst/>
        </a:prstGeom>
        <a:noFill/>
      </xdr:spPr>
    </xdr:pic>
    <xdr:clientData/>
  </xdr:twoCellAnchor>
  <xdr:twoCellAnchor>
    <xdr:from>
      <xdr:col>3</xdr:col>
      <xdr:colOff>9525</xdr:colOff>
      <xdr:row>27</xdr:row>
      <xdr:rowOff>0</xdr:rowOff>
    </xdr:from>
    <xdr:to>
      <xdr:col>4</xdr:col>
      <xdr:colOff>1809750</xdr:colOff>
      <xdr:row>28</xdr:row>
      <xdr:rowOff>0</xdr:rowOff>
    </xdr:to>
    <xdr:pic>
      <xdr:nvPicPr>
        <xdr:cNvPr id="1029" name="Picture 5">
          <a:extLst>
            <a:ext uri="{FF2B5EF4-FFF2-40B4-BE49-F238E27FC236}">
              <a16:creationId xmlns:a16="http://schemas.microsoft.com/office/drawing/2014/main" id="{00000000-0008-0000-0000-000005040000}"/>
            </a:ext>
          </a:extLst>
        </xdr:cNvPr>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blip>
        <a:srcRect/>
        <a:stretch>
          <a:fillRect/>
        </a:stretch>
      </xdr:blipFill>
      <xdr:spPr bwMode="auto">
        <a:xfrm>
          <a:off x="1314450" y="4905375"/>
          <a:ext cx="3276600" cy="190500"/>
        </a:xfrm>
        <a:prstGeom prst="rect">
          <a:avLst/>
        </a:prstGeom>
        <a:noFill/>
      </xdr:spPr>
    </xdr:pic>
    <xdr:clientData/>
  </xdr:twoCellAnchor>
  <xdr:twoCellAnchor>
    <xdr:from>
      <xdr:col>3</xdr:col>
      <xdr:colOff>0</xdr:colOff>
      <xdr:row>25</xdr:row>
      <xdr:rowOff>0</xdr:rowOff>
    </xdr:from>
    <xdr:to>
      <xdr:col>4</xdr:col>
      <xdr:colOff>857250</xdr:colOff>
      <xdr:row>26</xdr:row>
      <xdr:rowOff>0</xdr:rowOff>
    </xdr:to>
    <xdr:pic>
      <xdr:nvPicPr>
        <xdr:cNvPr id="1030" name="Picture 6">
          <a:extLst>
            <a:ext uri="{FF2B5EF4-FFF2-40B4-BE49-F238E27FC236}">
              <a16:creationId xmlns:a16="http://schemas.microsoft.com/office/drawing/2014/main" id="{00000000-0008-0000-0000-000006040000}"/>
            </a:ext>
          </a:extLst>
        </xdr:cNvPr>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blip>
        <a:srcRect/>
        <a:stretch>
          <a:fillRect/>
        </a:stretch>
      </xdr:blipFill>
      <xdr:spPr bwMode="auto">
        <a:xfrm>
          <a:off x="1304925" y="4524375"/>
          <a:ext cx="2333625" cy="190500"/>
        </a:xfrm>
        <a:prstGeom prst="rect">
          <a:avLst/>
        </a:prstGeom>
        <a:noFill/>
      </xdr:spPr>
    </xdr:pic>
    <xdr:clientData/>
  </xdr:twoCellAnchor>
  <xdr:twoCellAnchor>
    <xdr:from>
      <xdr:col>3</xdr:col>
      <xdr:colOff>19050</xdr:colOff>
      <xdr:row>30</xdr:row>
      <xdr:rowOff>66675</xdr:rowOff>
    </xdr:from>
    <xdr:to>
      <xdr:col>4</xdr:col>
      <xdr:colOff>1019175</xdr:colOff>
      <xdr:row>31</xdr:row>
      <xdr:rowOff>95250</xdr:rowOff>
    </xdr:to>
    <xdr:pic>
      <xdr:nvPicPr>
        <xdr:cNvPr id="1031" name="Picture 7">
          <a:extLst>
            <a:ext uri="{FF2B5EF4-FFF2-40B4-BE49-F238E27FC236}">
              <a16:creationId xmlns:a16="http://schemas.microsoft.com/office/drawing/2014/main" id="{00000000-0008-0000-0000-000007040000}"/>
            </a:ext>
          </a:extLst>
        </xdr:cNvPr>
        <xdr:cNvPicPr>
          <a:picLocks noChangeAspect="1" noChangeArrowheads="1"/>
        </xdr:cNvPicPr>
      </xdr:nvPicPr>
      <xdr:blipFill>
        <a:blip xmlns:r="http://schemas.openxmlformats.org/officeDocument/2006/relationships" r:embed="rId6" cstate="print">
          <a:clrChange>
            <a:clrFrom>
              <a:srgbClr val="FFFFFF"/>
            </a:clrFrom>
            <a:clrTo>
              <a:srgbClr val="FFFFFF">
                <a:alpha val="0"/>
              </a:srgbClr>
            </a:clrTo>
          </a:clrChange>
        </a:blip>
        <a:srcRect/>
        <a:stretch>
          <a:fillRect/>
        </a:stretch>
      </xdr:blipFill>
      <xdr:spPr bwMode="auto">
        <a:xfrm>
          <a:off x="1323975" y="5514975"/>
          <a:ext cx="2476500" cy="190500"/>
        </a:xfrm>
        <a:prstGeom prst="rect">
          <a:avLst/>
        </a:prstGeom>
        <a:noFill/>
      </xdr:spPr>
    </xdr:pic>
    <xdr:clientData/>
  </xdr:twoCellAnchor>
  <xdr:twoCellAnchor>
    <xdr:from>
      <xdr:col>3</xdr:col>
      <xdr:colOff>19050</xdr:colOff>
      <xdr:row>31</xdr:row>
      <xdr:rowOff>95250</xdr:rowOff>
    </xdr:from>
    <xdr:to>
      <xdr:col>4</xdr:col>
      <xdr:colOff>390525</xdr:colOff>
      <xdr:row>32</xdr:row>
      <xdr:rowOff>123825</xdr:rowOff>
    </xdr:to>
    <xdr:pic>
      <xdr:nvPicPr>
        <xdr:cNvPr id="1032" name="Picture 8">
          <a:extLst>
            <a:ext uri="{FF2B5EF4-FFF2-40B4-BE49-F238E27FC236}">
              <a16:creationId xmlns:a16="http://schemas.microsoft.com/office/drawing/2014/main" id="{00000000-0008-0000-0000-000008040000}"/>
            </a:ext>
          </a:extLst>
        </xdr:cNvPr>
        <xdr:cNvPicPr>
          <a:picLocks noChangeAspect="1" noChangeArrowheads="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1323975" y="5705475"/>
          <a:ext cx="1847850" cy="190500"/>
        </a:xfrm>
        <a:prstGeom prst="rect">
          <a:avLst/>
        </a:prstGeom>
        <a:noFill/>
      </xdr:spPr>
    </xdr:pic>
    <xdr:clientData/>
  </xdr:twoCellAnchor>
  <xdr:twoCellAnchor>
    <xdr:from>
      <xdr:col>3</xdr:col>
      <xdr:colOff>0</xdr:colOff>
      <xdr:row>34</xdr:row>
      <xdr:rowOff>28575</xdr:rowOff>
    </xdr:from>
    <xdr:to>
      <xdr:col>4</xdr:col>
      <xdr:colOff>1647825</xdr:colOff>
      <xdr:row>35</xdr:row>
      <xdr:rowOff>57150</xdr:rowOff>
    </xdr:to>
    <xdr:pic>
      <xdr:nvPicPr>
        <xdr:cNvPr id="1035" name="Picture 11">
          <a:extLst>
            <a:ext uri="{FF2B5EF4-FFF2-40B4-BE49-F238E27FC236}">
              <a16:creationId xmlns:a16="http://schemas.microsoft.com/office/drawing/2014/main" id="{00000000-0008-0000-0000-00000B040000}"/>
            </a:ext>
          </a:extLst>
        </xdr:cNvPr>
        <xdr:cNvPicPr>
          <a:picLocks noChangeAspect="1" noChangeArrowheads="1"/>
        </xdr:cNvPicPr>
      </xdr:nvPicPr>
      <xdr:blipFill>
        <a:blip xmlns:r="http://schemas.openxmlformats.org/officeDocument/2006/relationships" r:embed="rId8" cstate="print">
          <a:clrChange>
            <a:clrFrom>
              <a:srgbClr val="FFFFFF"/>
            </a:clrFrom>
            <a:clrTo>
              <a:srgbClr val="FFFFFF">
                <a:alpha val="0"/>
              </a:srgbClr>
            </a:clrTo>
          </a:clrChange>
        </a:blip>
        <a:srcRect/>
        <a:stretch>
          <a:fillRect/>
        </a:stretch>
      </xdr:blipFill>
      <xdr:spPr bwMode="auto">
        <a:xfrm>
          <a:off x="1304925" y="6124575"/>
          <a:ext cx="3124200" cy="190500"/>
        </a:xfrm>
        <a:prstGeom prst="rect">
          <a:avLst/>
        </a:prstGeom>
        <a:noFill/>
      </xdr:spPr>
    </xdr:pic>
    <xdr:clientData/>
  </xdr:twoCellAnchor>
  <xdr:twoCellAnchor>
    <xdr:from>
      <xdr:col>3</xdr:col>
      <xdr:colOff>19050</xdr:colOff>
      <xdr:row>32</xdr:row>
      <xdr:rowOff>38100</xdr:rowOff>
    </xdr:from>
    <xdr:to>
      <xdr:col>4</xdr:col>
      <xdr:colOff>895350</xdr:colOff>
      <xdr:row>34</xdr:row>
      <xdr:rowOff>57150</xdr:rowOff>
    </xdr:to>
    <xdr:pic>
      <xdr:nvPicPr>
        <xdr:cNvPr id="3" name="Picture 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9" cstate="print">
          <a:clrChange>
            <a:clrFrom>
              <a:srgbClr val="FFFFFF"/>
            </a:clrFrom>
            <a:clrTo>
              <a:srgbClr val="FFFFFF">
                <a:alpha val="0"/>
              </a:srgbClr>
            </a:clrTo>
          </a:clrChange>
        </a:blip>
        <a:srcRect/>
        <a:stretch>
          <a:fillRect/>
        </a:stretch>
      </xdr:blipFill>
      <xdr:spPr bwMode="auto">
        <a:xfrm>
          <a:off x="1323975" y="5810250"/>
          <a:ext cx="2352675" cy="342900"/>
        </a:xfrm>
        <a:prstGeom prst="rect">
          <a:avLst/>
        </a:prstGeom>
        <a:noFill/>
      </xdr:spPr>
    </xdr:pic>
    <xdr:clientData/>
  </xdr:twoCellAnchor>
  <xdr:twoCellAnchor editAs="oneCell">
    <xdr:from>
      <xdr:col>0</xdr:col>
      <xdr:colOff>314326</xdr:colOff>
      <xdr:row>0</xdr:row>
      <xdr:rowOff>0</xdr:rowOff>
    </xdr:from>
    <xdr:to>
      <xdr:col>3</xdr:col>
      <xdr:colOff>76201</xdr:colOff>
      <xdr:row>3</xdr:row>
      <xdr:rowOff>75235</xdr:rowOff>
    </xdr:to>
    <xdr:pic>
      <xdr:nvPicPr>
        <xdr:cNvPr id="5" name="Picture 4">
          <a:extLst>
            <a:ext uri="{FF2B5EF4-FFF2-40B4-BE49-F238E27FC236}">
              <a16:creationId xmlns:a16="http://schemas.microsoft.com/office/drawing/2014/main" id="{A995A1D4-C3A8-420E-81DA-01E63C351D1A}"/>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314326" y="0"/>
          <a:ext cx="1066800" cy="58958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tcheson\AppData\Local\Microsoft\Windows\Temporary%20Internet%20Files\Content.Outlook\2ZNASGPL\Nyloplast%20Buoyancy%20Calculato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atcheson\Desktop\InletCapChartCalc%20Rev%20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
          <cell r="H4">
            <v>8</v>
          </cell>
        </row>
        <row r="5">
          <cell r="H5">
            <v>10</v>
          </cell>
        </row>
        <row r="6">
          <cell r="H6">
            <v>12</v>
          </cell>
        </row>
        <row r="7">
          <cell r="H7">
            <v>15</v>
          </cell>
        </row>
        <row r="8">
          <cell r="H8">
            <v>18</v>
          </cell>
        </row>
        <row r="9">
          <cell r="H9">
            <v>24</v>
          </cell>
        </row>
        <row r="10">
          <cell r="H10">
            <v>30</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dard Grates"/>
      <sheetName val="8&quot; Standard"/>
      <sheetName val="10&quot; Standard"/>
      <sheetName val="12&quot; Standard"/>
      <sheetName val="15&quot; Standard"/>
      <sheetName val="18&quot; Standard"/>
      <sheetName val="24&quot; Standard"/>
      <sheetName val="30&quot; Standard"/>
      <sheetName val="Pedestrian Grates"/>
      <sheetName val="12&quot; Pedestrian"/>
      <sheetName val="15&quot; Pedestrian"/>
      <sheetName val="18&quot; Pedestrian"/>
      <sheetName val="24&quot; Pedestrian"/>
      <sheetName val="30&quot; Pedestrian"/>
      <sheetName val="Bronze Grates"/>
      <sheetName val="8&quot; Bronze"/>
      <sheetName val="10&quot; Bronze"/>
      <sheetName val="12&quot; Bronze"/>
      <sheetName val="15&quot; Bronze"/>
      <sheetName val="Dome Grates"/>
      <sheetName val="8&quot; Dome"/>
      <sheetName val="10&quot; Dome"/>
      <sheetName val="12&quot; Dome"/>
      <sheetName val="15&quot; Dome"/>
      <sheetName val="18&quot; Dome"/>
      <sheetName val="24&quot; Dome"/>
      <sheetName val="30&quot; Dome"/>
      <sheetName val="Road &amp; Highway Grates"/>
      <sheetName val="2x2 Road &amp; Highway"/>
      <sheetName val="2x3 Road &amp; Highway"/>
      <sheetName val="Steel Bar Grates"/>
      <sheetName val="2x2 Steel Bar"/>
      <sheetName val="2x3 Steel Bar"/>
      <sheetName val="MAG Steel Bar Chart"/>
      <sheetName val="MAG Steel Bar Grates"/>
      <sheetName val="2x2 MAG Steel Bar"/>
      <sheetName val="2x3 MAG Steel Bar"/>
      <sheetName val="Herringbone Grate"/>
      <sheetName val="Herringbone"/>
      <sheetName val="Drop In Grates"/>
      <sheetName val="6&quot; Drop In"/>
      <sheetName val="8&quot; Drop In"/>
      <sheetName val="10&quot; Drop In"/>
      <sheetName val="12&quot; Drop In"/>
      <sheetName val="15&quot; Drop In"/>
      <sheetName val="18&quot; Drop In"/>
      <sheetName val="24&quot; Drop In"/>
      <sheetName val="2x2 Standard Curb Inlet"/>
      <sheetName val="2x2 Standard Curb Inlet Grate"/>
      <sheetName val="2x2 Diagonal Curb Inlet"/>
      <sheetName val="2x2 Diagonal Curb Inlet Grate"/>
      <sheetName val="2x3 Diagonal Curb Inlet"/>
      <sheetName val="2x3 Diagonal Curb Inlet Grate"/>
      <sheetName val="2x3 High Flow Curb Inlet"/>
      <sheetName val="2x3 High Flow Curb Inlet Grate"/>
      <sheetName val="2x3 Roll Curb Inlet"/>
      <sheetName val="2x3 Roll Curb Inlet H.F. Grate"/>
      <sheetName val="Inlet Capacity Calculations"/>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3">
          <cell r="A3" t="str">
            <v>6" Drop In</v>
          </cell>
          <cell r="B3">
            <v>9.98</v>
          </cell>
          <cell r="C3">
            <v>6.8862000000000007E-2</v>
          </cell>
        </row>
        <row r="4">
          <cell r="A4" t="str">
            <v>8" Drop In</v>
          </cell>
          <cell r="B4">
            <v>19.3</v>
          </cell>
          <cell r="C4">
            <v>0.13317000000000001</v>
          </cell>
        </row>
        <row r="5">
          <cell r="A5" t="str">
            <v>10" Drop In</v>
          </cell>
          <cell r="B5">
            <v>32.799999999999997</v>
          </cell>
          <cell r="C5">
            <v>0.22631999999999997</v>
          </cell>
        </row>
        <row r="6">
          <cell r="A6" t="str">
            <v>12" Drop In</v>
          </cell>
          <cell r="B6">
            <v>39.75</v>
          </cell>
          <cell r="C6">
            <v>0.27427499999999999</v>
          </cell>
        </row>
        <row r="7">
          <cell r="A7" t="str">
            <v>15" Drop In</v>
          </cell>
          <cell r="B7">
            <v>62.03</v>
          </cell>
          <cell r="C7">
            <v>0.42800700000000003</v>
          </cell>
        </row>
        <row r="8">
          <cell r="A8" t="str">
            <v>18" Drop In</v>
          </cell>
          <cell r="B8">
            <v>84.61</v>
          </cell>
          <cell r="C8">
            <v>0.58380900000000002</v>
          </cell>
        </row>
        <row r="9">
          <cell r="A9" t="str">
            <v>24" Drop In</v>
          </cell>
          <cell r="B9">
            <v>164.94</v>
          </cell>
          <cell r="C9">
            <v>1.1380859999999999</v>
          </cell>
        </row>
      </sheetData>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190"/>
  <sheetViews>
    <sheetView tabSelected="1" zoomScaleNormal="100" zoomScaleSheetLayoutView="100" workbookViewId="0">
      <selection activeCell="E9" sqref="E9"/>
    </sheetView>
  </sheetViews>
  <sheetFormatPr defaultRowHeight="12.75" x14ac:dyDescent="0.2"/>
  <cols>
    <col min="1" max="1" width="7.7109375" style="18" customWidth="1"/>
    <col min="2" max="2" width="7" style="18" customWidth="1"/>
    <col min="3" max="3" width="4.85546875" style="18" customWidth="1"/>
    <col min="4" max="4" width="22.140625" style="18" customWidth="1"/>
    <col min="5" max="5" width="27.7109375" style="18" customWidth="1"/>
    <col min="6" max="6" width="9.28515625" style="18" customWidth="1"/>
    <col min="7" max="7" width="11" style="18" customWidth="1"/>
    <col min="8" max="8" width="14.7109375" style="18" hidden="1" customWidth="1"/>
    <col min="9" max="9" width="10.140625" style="18" hidden="1" customWidth="1"/>
    <col min="10" max="10" width="13.140625" style="18" hidden="1" customWidth="1"/>
    <col min="11" max="11" width="16.42578125" style="18" hidden="1" customWidth="1"/>
    <col min="12" max="12" width="18" style="18" hidden="1" customWidth="1"/>
    <col min="13" max="13" width="20.42578125" style="18" hidden="1" customWidth="1"/>
    <col min="14" max="14" width="21.7109375" style="18" hidden="1" customWidth="1"/>
    <col min="15" max="15" width="17.7109375" style="18" hidden="1" customWidth="1"/>
    <col min="16" max="16" width="23.5703125" style="18" hidden="1" customWidth="1"/>
    <col min="17" max="17" width="16.42578125" style="18" hidden="1" customWidth="1"/>
    <col min="18" max="18" width="19.85546875" style="18" hidden="1" customWidth="1"/>
    <col min="19" max="19" width="21.5703125" style="18" hidden="1" customWidth="1"/>
    <col min="20" max="20" width="23" style="18" hidden="1" customWidth="1"/>
    <col min="21" max="21" width="3.28515625" style="18" hidden="1" customWidth="1"/>
    <col min="22" max="22" width="5.85546875" style="18" customWidth="1"/>
    <col min="23" max="23" width="8.140625" style="18" customWidth="1"/>
    <col min="24" max="24" width="11.42578125" style="18" customWidth="1"/>
    <col min="25" max="25" width="4.5703125" style="18" customWidth="1"/>
    <col min="26" max="26" width="17.42578125" style="18" customWidth="1"/>
    <col min="27" max="16384" width="9.140625" style="18"/>
  </cols>
  <sheetData>
    <row r="1" spans="1:44" x14ac:dyDescent="0.2">
      <c r="A1" s="29"/>
      <c r="B1" s="29"/>
      <c r="C1" s="29"/>
      <c r="D1" s="64" t="s">
        <v>60</v>
      </c>
      <c r="E1" s="64"/>
      <c r="F1" s="64"/>
      <c r="G1" s="64"/>
      <c r="H1" s="64"/>
      <c r="I1" s="2"/>
      <c r="J1" s="2"/>
      <c r="K1" s="2"/>
      <c r="L1" s="2"/>
      <c r="M1" s="1"/>
      <c r="N1" s="1"/>
      <c r="O1" s="1"/>
      <c r="P1" s="1"/>
      <c r="Q1" s="1"/>
      <c r="R1" s="1"/>
      <c r="S1" s="1"/>
      <c r="T1" s="1"/>
      <c r="U1" s="1"/>
    </row>
    <row r="2" spans="1:44" ht="15" x14ac:dyDescent="0.25">
      <c r="A2" s="29"/>
      <c r="B2" s="29"/>
      <c r="C2" s="29"/>
      <c r="D2" s="64"/>
      <c r="E2" s="64"/>
      <c r="F2" s="64"/>
      <c r="G2" s="64"/>
      <c r="H2" s="64"/>
      <c r="I2" s="12"/>
      <c r="J2" s="13"/>
      <c r="K2" s="13"/>
      <c r="L2" s="13"/>
      <c r="M2" s="13"/>
      <c r="N2" s="5"/>
      <c r="O2" s="5"/>
      <c r="P2" s="5"/>
      <c r="Q2" s="5"/>
      <c r="R2" s="5"/>
      <c r="S2" s="5"/>
      <c r="T2" s="5"/>
      <c r="U2" s="5"/>
      <c r="X2" s="19"/>
      <c r="Y2" s="19"/>
      <c r="Z2" s="19"/>
      <c r="AA2" s="19"/>
      <c r="AB2" s="19"/>
      <c r="AC2" s="19"/>
      <c r="AD2" s="19"/>
      <c r="AE2" s="19"/>
      <c r="AF2" s="19"/>
      <c r="AG2" s="19"/>
      <c r="AH2" s="19"/>
      <c r="AI2" s="19"/>
      <c r="AJ2" s="19"/>
      <c r="AK2" s="19"/>
      <c r="AL2" s="19"/>
      <c r="AM2" s="19"/>
      <c r="AN2" s="19"/>
      <c r="AO2" s="19"/>
      <c r="AP2" s="19"/>
    </row>
    <row r="3" spans="1:44" x14ac:dyDescent="0.2">
      <c r="A3" s="29"/>
      <c r="B3" s="29"/>
      <c r="C3" s="29"/>
      <c r="D3" s="64"/>
      <c r="E3" s="64"/>
      <c r="F3" s="64"/>
      <c r="G3" s="64"/>
      <c r="H3" s="64"/>
      <c r="I3" s="13"/>
      <c r="J3" s="13"/>
      <c r="K3" s="13"/>
      <c r="L3" s="14"/>
      <c r="M3" s="14"/>
      <c r="N3" s="14"/>
      <c r="O3" s="14"/>
      <c r="P3" s="14"/>
      <c r="Q3" s="14"/>
      <c r="R3" s="14"/>
      <c r="S3" s="14"/>
      <c r="T3" s="5"/>
      <c r="U3" s="5"/>
      <c r="X3" s="19"/>
      <c r="Y3" s="19"/>
      <c r="Z3" s="19"/>
      <c r="AA3" s="19"/>
      <c r="AB3" s="19"/>
      <c r="AC3" s="19"/>
      <c r="AD3" s="19"/>
      <c r="AE3" s="19"/>
      <c r="AF3" s="19"/>
      <c r="AG3" s="19"/>
      <c r="AH3" s="19"/>
      <c r="AI3" s="19"/>
      <c r="AJ3" s="19"/>
      <c r="AK3" s="19"/>
      <c r="AL3" s="19"/>
      <c r="AM3" s="19"/>
      <c r="AN3" s="19"/>
      <c r="AO3" s="19"/>
      <c r="AP3" s="19"/>
    </row>
    <row r="4" spans="1:44" x14ac:dyDescent="0.2">
      <c r="A4" s="65" t="s">
        <v>62</v>
      </c>
      <c r="B4" s="65"/>
      <c r="C4" s="66"/>
      <c r="D4" s="66"/>
      <c r="E4" s="66"/>
      <c r="F4" s="66"/>
      <c r="G4" s="66"/>
      <c r="H4" s="66"/>
      <c r="I4" s="13"/>
      <c r="J4" s="13"/>
      <c r="K4" s="13"/>
      <c r="L4" s="14"/>
      <c r="M4" s="14"/>
      <c r="N4" s="14"/>
      <c r="O4" s="14"/>
      <c r="P4" s="14"/>
      <c r="Q4" s="14"/>
      <c r="R4" s="14"/>
      <c r="S4" s="14"/>
      <c r="T4" s="5"/>
      <c r="U4" s="5"/>
      <c r="X4" s="19"/>
      <c r="Y4" s="19"/>
      <c r="Z4" s="19"/>
      <c r="AA4" s="19"/>
      <c r="AB4" s="19"/>
      <c r="AC4" s="19"/>
      <c r="AD4" s="19"/>
      <c r="AE4" s="19"/>
      <c r="AF4" s="19"/>
      <c r="AG4" s="19"/>
      <c r="AH4" s="19"/>
      <c r="AI4" s="19"/>
      <c r="AJ4" s="19"/>
      <c r="AK4" s="19"/>
      <c r="AL4" s="19"/>
      <c r="AM4" s="19"/>
      <c r="AN4" s="19"/>
      <c r="AO4" s="19"/>
      <c r="AP4" s="19"/>
    </row>
    <row r="5" spans="1:44" ht="21.75" customHeight="1" x14ac:dyDescent="0.2">
      <c r="A5" s="66"/>
      <c r="B5" s="66"/>
      <c r="C5" s="66"/>
      <c r="D5" s="66"/>
      <c r="E5" s="66"/>
      <c r="F5" s="66"/>
      <c r="G5" s="66"/>
      <c r="H5" s="66"/>
      <c r="I5" s="13"/>
      <c r="J5" s="13" t="s">
        <v>0</v>
      </c>
      <c r="K5" s="13"/>
      <c r="L5" s="7" t="s">
        <v>1</v>
      </c>
      <c r="M5" s="15" t="s">
        <v>2</v>
      </c>
      <c r="N5" s="15" t="s">
        <v>3</v>
      </c>
      <c r="O5" s="7"/>
      <c r="P5" s="7" t="s">
        <v>1</v>
      </c>
      <c r="Q5" s="7" t="s">
        <v>4</v>
      </c>
      <c r="R5" s="7" t="s">
        <v>5</v>
      </c>
      <c r="S5" s="3"/>
      <c r="T5" s="3"/>
      <c r="U5" s="5"/>
      <c r="X5" s="19"/>
      <c r="Y5" s="19"/>
      <c r="Z5" s="19"/>
      <c r="AA5" s="19"/>
      <c r="AB5" s="19"/>
      <c r="AC5" s="19"/>
      <c r="AD5" s="19"/>
      <c r="AE5" s="19"/>
      <c r="AF5" s="19"/>
      <c r="AG5" s="19"/>
      <c r="AH5" s="19"/>
      <c r="AI5" s="19"/>
      <c r="AJ5" s="19"/>
      <c r="AK5" s="19"/>
      <c r="AL5" s="19"/>
      <c r="AM5" s="19"/>
      <c r="AN5" s="19"/>
      <c r="AO5" s="19"/>
      <c r="AP5" s="19"/>
    </row>
    <row r="6" spans="1:44" ht="18" x14ac:dyDescent="0.25">
      <c r="A6" s="29"/>
      <c r="B6" s="29"/>
      <c r="C6" s="29"/>
      <c r="D6" s="30"/>
      <c r="E6" s="30"/>
      <c r="F6" s="30"/>
      <c r="G6" s="30"/>
      <c r="H6" s="30"/>
      <c r="I6" s="13"/>
      <c r="J6" s="13" t="s">
        <v>6</v>
      </c>
      <c r="K6" s="13"/>
      <c r="L6" s="13" t="s">
        <v>7</v>
      </c>
      <c r="M6" s="3">
        <v>18.77</v>
      </c>
      <c r="N6" s="3">
        <f t="shared" ref="N6:N28" si="0">M6*0.0069</f>
        <v>0.12951299999999999</v>
      </c>
      <c r="O6" s="3"/>
      <c r="P6" s="13" t="s">
        <v>7</v>
      </c>
      <c r="Q6" s="3">
        <f t="shared" ref="Q6:Q44" si="1">R6*12</f>
        <v>21.303000000000001</v>
      </c>
      <c r="R6" s="3">
        <v>1.77525</v>
      </c>
      <c r="S6" s="4"/>
      <c r="T6" s="4"/>
      <c r="U6" s="5"/>
      <c r="X6" s="19"/>
      <c r="Y6" s="19"/>
      <c r="Z6" s="19"/>
      <c r="AA6" s="19"/>
      <c r="AB6" s="19"/>
      <c r="AC6" s="19"/>
      <c r="AD6" s="19"/>
      <c r="AE6" s="19"/>
      <c r="AF6" s="19"/>
      <c r="AG6" s="19"/>
      <c r="AH6" s="19"/>
      <c r="AI6" s="19"/>
      <c r="AJ6" s="19"/>
      <c r="AK6" s="19"/>
      <c r="AL6" s="19"/>
      <c r="AM6" s="19"/>
      <c r="AN6" s="19"/>
      <c r="AO6" s="19"/>
      <c r="AP6" s="19"/>
    </row>
    <row r="7" spans="1:44" x14ac:dyDescent="0.2">
      <c r="A7" s="67"/>
      <c r="B7" s="67"/>
      <c r="C7" s="67"/>
      <c r="D7" s="67"/>
      <c r="E7" s="67"/>
      <c r="F7" s="67"/>
      <c r="G7" s="31"/>
      <c r="H7" s="32"/>
      <c r="I7" s="9"/>
      <c r="J7" s="9" t="s">
        <v>8</v>
      </c>
      <c r="K7" s="9"/>
      <c r="L7" s="9" t="s">
        <v>9</v>
      </c>
      <c r="M7" s="10">
        <v>28.28</v>
      </c>
      <c r="N7" s="10">
        <f t="shared" si="0"/>
        <v>0.195132</v>
      </c>
      <c r="O7" s="10"/>
      <c r="P7" s="9" t="s">
        <v>9</v>
      </c>
      <c r="Q7" s="10">
        <f t="shared" si="1"/>
        <v>27.48</v>
      </c>
      <c r="R7" s="10">
        <v>2.29</v>
      </c>
      <c r="S7" s="4"/>
      <c r="T7" s="4"/>
      <c r="U7" s="5"/>
      <c r="V7" s="19"/>
      <c r="W7" s="19"/>
      <c r="X7" s="19"/>
      <c r="Y7" s="19"/>
      <c r="Z7" s="19"/>
      <c r="AA7" s="19"/>
      <c r="AB7" s="19"/>
      <c r="AC7" s="19"/>
      <c r="AD7" s="19"/>
      <c r="AE7" s="19"/>
      <c r="AF7" s="19"/>
      <c r="AG7" s="19"/>
      <c r="AH7" s="19"/>
      <c r="AI7" s="19"/>
      <c r="AJ7" s="19"/>
      <c r="AK7" s="19"/>
      <c r="AL7" s="19"/>
      <c r="AM7" s="19"/>
      <c r="AN7" s="19"/>
      <c r="AO7" s="19"/>
      <c r="AP7" s="19"/>
      <c r="AQ7" s="19"/>
      <c r="AR7" s="19"/>
    </row>
    <row r="8" spans="1:44" ht="13.5" thickBot="1" x14ac:dyDescent="0.25">
      <c r="A8" s="33"/>
      <c r="B8" s="33"/>
      <c r="C8" s="29"/>
      <c r="D8" s="34" t="s">
        <v>57</v>
      </c>
      <c r="E8" s="35"/>
      <c r="F8" s="33"/>
      <c r="G8" s="31"/>
      <c r="H8" s="32"/>
      <c r="I8" s="9"/>
      <c r="J8" s="9" t="s">
        <v>10</v>
      </c>
      <c r="K8" s="9"/>
      <c r="L8" s="9" t="s">
        <v>11</v>
      </c>
      <c r="M8" s="10">
        <v>60.62</v>
      </c>
      <c r="N8" s="10">
        <f t="shared" si="0"/>
        <v>0.41827799999999998</v>
      </c>
      <c r="O8" s="10"/>
      <c r="P8" s="9" t="s">
        <v>11</v>
      </c>
      <c r="Q8" s="10">
        <f t="shared" si="1"/>
        <v>43.749999600000002</v>
      </c>
      <c r="R8" s="10">
        <v>3.6458333000000001</v>
      </c>
      <c r="S8" s="4"/>
      <c r="T8" s="4"/>
      <c r="U8" s="5"/>
      <c r="V8" s="19"/>
      <c r="W8" s="19"/>
      <c r="X8" s="19"/>
      <c r="Y8" s="19"/>
      <c r="Z8" s="19"/>
      <c r="AA8" s="19"/>
      <c r="AB8" s="19"/>
      <c r="AC8" s="19"/>
      <c r="AD8" s="19"/>
      <c r="AE8" s="19"/>
      <c r="AF8" s="19"/>
      <c r="AG8" s="19"/>
      <c r="AH8" s="19"/>
      <c r="AI8" s="19"/>
      <c r="AJ8" s="19"/>
      <c r="AK8" s="19"/>
      <c r="AL8" s="19"/>
      <c r="AM8" s="19"/>
      <c r="AN8" s="19"/>
      <c r="AO8" s="19"/>
      <c r="AP8" s="19"/>
      <c r="AQ8" s="19"/>
      <c r="AR8" s="19"/>
    </row>
    <row r="9" spans="1:44" x14ac:dyDescent="0.2">
      <c r="A9" s="33"/>
      <c r="B9" s="33"/>
      <c r="C9" s="29"/>
      <c r="D9" s="36" t="s">
        <v>12</v>
      </c>
      <c r="E9" s="61" t="s">
        <v>0</v>
      </c>
      <c r="F9" s="33"/>
      <c r="G9" s="31"/>
      <c r="H9" s="37"/>
      <c r="I9" s="9"/>
      <c r="J9" s="9" t="s">
        <v>14</v>
      </c>
      <c r="K9" s="9"/>
      <c r="L9" s="9" t="s">
        <v>15</v>
      </c>
      <c r="M9" s="10">
        <v>92.7</v>
      </c>
      <c r="N9" s="10">
        <f t="shared" si="0"/>
        <v>0.63963000000000003</v>
      </c>
      <c r="O9" s="10"/>
      <c r="P9" s="9" t="s">
        <v>15</v>
      </c>
      <c r="Q9" s="10">
        <f t="shared" si="1"/>
        <v>54.810999600000002</v>
      </c>
      <c r="R9" s="10">
        <v>4.5675832999999999</v>
      </c>
      <c r="S9" s="4"/>
      <c r="T9" s="4"/>
      <c r="U9" s="5"/>
      <c r="V9" s="19"/>
      <c r="W9" s="19"/>
      <c r="X9" s="19"/>
      <c r="Y9" s="19"/>
      <c r="Z9" s="19"/>
      <c r="AA9" s="19"/>
      <c r="AB9" s="19"/>
      <c r="AC9" s="19"/>
      <c r="AD9" s="19"/>
      <c r="AE9" s="19"/>
      <c r="AF9" s="19"/>
      <c r="AG9" s="19"/>
      <c r="AH9" s="19"/>
      <c r="AI9" s="19"/>
      <c r="AJ9" s="19"/>
      <c r="AK9" s="19"/>
      <c r="AL9" s="19"/>
      <c r="AM9" s="19"/>
      <c r="AN9" s="19"/>
      <c r="AO9" s="19"/>
      <c r="AP9" s="19"/>
      <c r="AQ9" s="19"/>
      <c r="AR9" s="19"/>
    </row>
    <row r="10" spans="1:44" x14ac:dyDescent="0.2">
      <c r="A10" s="33"/>
      <c r="B10" s="33"/>
      <c r="C10" s="29"/>
      <c r="D10" s="38" t="s">
        <v>16</v>
      </c>
      <c r="E10" s="60">
        <v>0.1</v>
      </c>
      <c r="F10" s="33"/>
      <c r="G10" s="39"/>
      <c r="H10" s="32"/>
      <c r="I10" s="9"/>
      <c r="J10" s="9" t="s">
        <v>17</v>
      </c>
      <c r="K10" s="9"/>
      <c r="L10" s="9" t="s">
        <v>18</v>
      </c>
      <c r="M10" s="10">
        <v>116.72</v>
      </c>
      <c r="N10" s="10">
        <f t="shared" si="0"/>
        <v>0.80536799999999997</v>
      </c>
      <c r="O10" s="10"/>
      <c r="P10" s="9" t="s">
        <v>18</v>
      </c>
      <c r="Q10" s="10">
        <f t="shared" si="1"/>
        <v>52.038999599999997</v>
      </c>
      <c r="R10" s="10">
        <v>4.3365833</v>
      </c>
      <c r="S10" s="4"/>
      <c r="T10" s="4"/>
      <c r="U10" s="5"/>
      <c r="V10" s="19"/>
      <c r="W10" s="19"/>
      <c r="X10" s="19"/>
      <c r="Y10" s="19"/>
      <c r="Z10" s="19"/>
      <c r="AA10" s="19"/>
      <c r="AB10" s="19"/>
      <c r="AC10" s="19"/>
      <c r="AD10" s="19"/>
      <c r="AE10" s="19"/>
      <c r="AF10" s="19"/>
      <c r="AG10" s="19"/>
      <c r="AH10" s="19"/>
      <c r="AI10" s="19"/>
      <c r="AJ10" s="19"/>
      <c r="AK10" s="19"/>
      <c r="AL10" s="19"/>
      <c r="AM10" s="19"/>
      <c r="AN10" s="19"/>
      <c r="AO10" s="19"/>
      <c r="AP10" s="19"/>
      <c r="AQ10" s="19"/>
      <c r="AR10" s="19"/>
    </row>
    <row r="11" spans="1:44" x14ac:dyDescent="0.2">
      <c r="A11" s="33"/>
      <c r="B11" s="33"/>
      <c r="C11" s="29"/>
      <c r="D11" s="40"/>
      <c r="E11" s="41"/>
      <c r="F11" s="33"/>
      <c r="G11" s="39"/>
      <c r="H11" s="42"/>
      <c r="I11" s="9"/>
      <c r="J11" s="9" t="s">
        <v>19</v>
      </c>
      <c r="K11" s="9"/>
      <c r="L11" s="9" t="s">
        <v>20</v>
      </c>
      <c r="M11" s="10">
        <v>194.6</v>
      </c>
      <c r="N11" s="10">
        <f t="shared" si="0"/>
        <v>1.34274</v>
      </c>
      <c r="O11" s="10"/>
      <c r="P11" s="9" t="s">
        <v>20</v>
      </c>
      <c r="Q11" s="10">
        <f t="shared" si="1"/>
        <v>77.039999999999992</v>
      </c>
      <c r="R11" s="10">
        <v>6.42</v>
      </c>
      <c r="S11" s="4"/>
      <c r="T11" s="4"/>
      <c r="U11" s="5"/>
      <c r="V11" s="19"/>
      <c r="W11" s="19"/>
      <c r="X11" s="19"/>
      <c r="Y11" s="19"/>
      <c r="Z11" s="19"/>
      <c r="AA11" s="19"/>
      <c r="AB11" s="19"/>
      <c r="AC11" s="19"/>
      <c r="AD11" s="19"/>
      <c r="AE11" s="19"/>
      <c r="AF11" s="19"/>
      <c r="AG11" s="19"/>
      <c r="AH11" s="19"/>
      <c r="AI11" s="19"/>
      <c r="AJ11" s="19"/>
      <c r="AK11" s="19"/>
      <c r="AL11" s="19"/>
      <c r="AM11" s="19"/>
      <c r="AN11" s="19"/>
      <c r="AO11" s="19"/>
      <c r="AP11" s="19"/>
      <c r="AQ11" s="19"/>
      <c r="AR11" s="19"/>
    </row>
    <row r="12" spans="1:44" ht="13.5" thickBot="1" x14ac:dyDescent="0.25">
      <c r="A12" s="33"/>
      <c r="B12" s="33"/>
      <c r="C12" s="29"/>
      <c r="D12" s="34" t="s">
        <v>21</v>
      </c>
      <c r="E12" s="43"/>
      <c r="F12" s="31"/>
      <c r="G12" s="39"/>
      <c r="H12" s="44"/>
      <c r="I12" s="9"/>
      <c r="J12" s="9" t="s">
        <v>22</v>
      </c>
      <c r="K12" s="8"/>
      <c r="L12" s="9" t="s">
        <v>23</v>
      </c>
      <c r="M12" s="10">
        <v>324</v>
      </c>
      <c r="N12" s="10">
        <f t="shared" si="0"/>
        <v>2.2355999999999998</v>
      </c>
      <c r="O12" s="10"/>
      <c r="P12" s="9" t="s">
        <v>23</v>
      </c>
      <c r="Q12" s="10">
        <f t="shared" si="1"/>
        <v>93.534000000000006</v>
      </c>
      <c r="R12" s="10">
        <v>7.7945000000000002</v>
      </c>
      <c r="S12" s="4"/>
      <c r="T12" s="4"/>
      <c r="U12" s="5"/>
      <c r="V12" s="19"/>
      <c r="W12" s="19"/>
      <c r="X12" s="19"/>
      <c r="Y12" s="19"/>
      <c r="Z12" s="19"/>
      <c r="AA12" s="19"/>
      <c r="AB12" s="19"/>
      <c r="AC12" s="19"/>
      <c r="AD12" s="19"/>
      <c r="AE12" s="19"/>
      <c r="AF12" s="19"/>
      <c r="AG12" s="19"/>
      <c r="AH12" s="19"/>
      <c r="AI12" s="19"/>
      <c r="AJ12" s="19"/>
      <c r="AK12" s="19"/>
      <c r="AL12" s="19"/>
      <c r="AM12" s="19"/>
      <c r="AN12" s="19"/>
      <c r="AO12" s="19"/>
      <c r="AP12" s="19"/>
      <c r="AQ12" s="19"/>
      <c r="AR12" s="19"/>
    </row>
    <row r="13" spans="1:44" ht="15" x14ac:dyDescent="0.25">
      <c r="A13" s="33"/>
      <c r="B13" s="33"/>
      <c r="C13" s="29"/>
      <c r="D13" s="36" t="s">
        <v>24</v>
      </c>
      <c r="E13" s="59">
        <f>VLOOKUP(E9,L6:N44,2,FALSE)</f>
        <v>9.98</v>
      </c>
      <c r="F13" s="31"/>
      <c r="G13" s="31"/>
      <c r="H13" s="45"/>
      <c r="I13" s="16"/>
      <c r="J13" s="9" t="s">
        <v>25</v>
      </c>
      <c r="K13" s="9"/>
      <c r="L13" s="9" t="s">
        <v>26</v>
      </c>
      <c r="M13" s="10">
        <v>50.6</v>
      </c>
      <c r="N13" s="10">
        <f t="shared" si="0"/>
        <v>0.34914000000000001</v>
      </c>
      <c r="O13" s="11"/>
      <c r="P13" s="9" t="s">
        <v>26</v>
      </c>
      <c r="Q13" s="10">
        <f t="shared" si="1"/>
        <v>43.249999200000005</v>
      </c>
      <c r="R13" s="10">
        <v>3.6041666000000001</v>
      </c>
      <c r="S13" s="4"/>
      <c r="T13" s="4"/>
      <c r="U13" s="5"/>
      <c r="V13" s="19"/>
      <c r="W13" s="19"/>
      <c r="X13" s="19"/>
      <c r="Y13" s="19"/>
      <c r="Z13" s="19"/>
      <c r="AA13" s="19"/>
      <c r="AB13" s="19"/>
      <c r="AC13" s="19"/>
      <c r="AD13" s="19"/>
      <c r="AE13" s="19"/>
      <c r="AF13" s="19"/>
      <c r="AG13" s="19"/>
      <c r="AH13" s="19"/>
      <c r="AI13" s="19"/>
      <c r="AJ13" s="19"/>
      <c r="AK13" s="19"/>
      <c r="AL13" s="19"/>
      <c r="AM13" s="19"/>
      <c r="AN13" s="19"/>
      <c r="AO13" s="19"/>
      <c r="AP13" s="19"/>
      <c r="AQ13" s="19"/>
      <c r="AR13" s="19"/>
    </row>
    <row r="14" spans="1:44" ht="15" x14ac:dyDescent="0.25">
      <c r="A14" s="33"/>
      <c r="B14" s="33"/>
      <c r="C14" s="29"/>
      <c r="D14" s="36" t="s">
        <v>27</v>
      </c>
      <c r="E14" s="59">
        <f>VLOOKUP(E9,L6:N44,3,FALSE)</f>
        <v>6.8862000000000007E-2</v>
      </c>
      <c r="F14" s="31"/>
      <c r="G14" s="39"/>
      <c r="H14" s="45"/>
      <c r="I14" s="9"/>
      <c r="J14" s="9" t="s">
        <v>28</v>
      </c>
      <c r="K14" s="9"/>
      <c r="L14" s="9" t="s">
        <v>29</v>
      </c>
      <c r="M14" s="10">
        <v>81.25</v>
      </c>
      <c r="N14" s="10">
        <f t="shared" si="0"/>
        <v>0.56062500000000004</v>
      </c>
      <c r="O14" s="11"/>
      <c r="P14" s="9" t="s">
        <v>29</v>
      </c>
      <c r="Q14" s="10">
        <f t="shared" si="1"/>
        <v>54.249999599999995</v>
      </c>
      <c r="R14" s="10">
        <v>4.5208332999999996</v>
      </c>
      <c r="S14" s="6"/>
      <c r="T14" s="6"/>
      <c r="U14" s="5"/>
      <c r="V14" s="19"/>
      <c r="W14" s="19"/>
      <c r="X14" s="19"/>
      <c r="Y14" s="19"/>
      <c r="Z14" s="19"/>
      <c r="AA14" s="19"/>
      <c r="AB14" s="19"/>
      <c r="AC14" s="19"/>
      <c r="AD14" s="19"/>
      <c r="AE14" s="19"/>
      <c r="AF14" s="19"/>
      <c r="AG14" s="19"/>
      <c r="AH14" s="19"/>
      <c r="AI14" s="19"/>
      <c r="AJ14" s="19"/>
      <c r="AK14" s="19"/>
      <c r="AL14" s="19"/>
      <c r="AM14" s="19"/>
      <c r="AN14" s="19"/>
      <c r="AO14" s="19"/>
      <c r="AP14" s="19"/>
      <c r="AQ14" s="19"/>
      <c r="AR14" s="19"/>
    </row>
    <row r="15" spans="1:44" ht="18" x14ac:dyDescent="0.25">
      <c r="A15" s="46"/>
      <c r="B15" s="46"/>
      <c r="C15" s="29"/>
      <c r="D15" s="36" t="s">
        <v>30</v>
      </c>
      <c r="E15" s="59">
        <f>VLOOKUP(E9,P6:R44,2,FALSE)</f>
        <v>16.398</v>
      </c>
      <c r="F15" s="31"/>
      <c r="G15" s="39"/>
      <c r="H15" s="44"/>
      <c r="I15" s="9"/>
      <c r="J15" s="9" t="s">
        <v>31</v>
      </c>
      <c r="K15" s="9"/>
      <c r="L15" s="9" t="s">
        <v>32</v>
      </c>
      <c r="M15" s="10">
        <v>87.29</v>
      </c>
      <c r="N15" s="10">
        <f t="shared" si="0"/>
        <v>0.60230100000000009</v>
      </c>
      <c r="O15" s="11"/>
      <c r="P15" s="9" t="s">
        <v>32</v>
      </c>
      <c r="Q15" s="10">
        <f t="shared" si="1"/>
        <v>51.915999599999999</v>
      </c>
      <c r="R15" s="10">
        <v>4.3263332999999999</v>
      </c>
      <c r="S15" s="4"/>
      <c r="T15" s="4"/>
      <c r="U15" s="5"/>
      <c r="V15" s="19"/>
      <c r="W15" s="19"/>
      <c r="X15" s="19"/>
      <c r="Y15" s="19"/>
      <c r="Z15" s="19"/>
      <c r="AA15" s="19"/>
      <c r="AB15" s="19"/>
      <c r="AC15" s="19"/>
      <c r="AD15" s="19"/>
      <c r="AE15" s="19"/>
      <c r="AF15" s="19"/>
      <c r="AG15" s="19"/>
      <c r="AH15" s="19"/>
      <c r="AI15" s="19"/>
      <c r="AJ15" s="19"/>
      <c r="AK15" s="19"/>
      <c r="AL15" s="19"/>
      <c r="AM15" s="19"/>
      <c r="AN15" s="19"/>
      <c r="AO15" s="19"/>
      <c r="AP15" s="19"/>
      <c r="AQ15" s="19"/>
      <c r="AR15" s="19"/>
    </row>
    <row r="16" spans="1:44" ht="15" x14ac:dyDescent="0.25">
      <c r="A16" s="33"/>
      <c r="B16" s="33"/>
      <c r="C16" s="29"/>
      <c r="D16" s="36" t="s">
        <v>33</v>
      </c>
      <c r="E16" s="59">
        <f>VLOOKUP(E9,P6:R44,3,FALSE)</f>
        <v>1.3665</v>
      </c>
      <c r="F16" s="31"/>
      <c r="G16" s="39"/>
      <c r="H16" s="44"/>
      <c r="I16" s="9"/>
      <c r="J16" s="9" t="s">
        <v>34</v>
      </c>
      <c r="K16" s="9"/>
      <c r="L16" s="9" t="s">
        <v>35</v>
      </c>
      <c r="M16" s="10">
        <v>159.41</v>
      </c>
      <c r="N16" s="10">
        <f t="shared" si="0"/>
        <v>1.0999289999999999</v>
      </c>
      <c r="O16" s="11"/>
      <c r="P16" s="9" t="s">
        <v>35</v>
      </c>
      <c r="Q16" s="10">
        <f t="shared" si="1"/>
        <v>71.463999600000008</v>
      </c>
      <c r="R16" s="10">
        <v>5.9553333000000004</v>
      </c>
      <c r="S16" s="4"/>
      <c r="T16" s="4"/>
      <c r="U16" s="5"/>
      <c r="V16" s="19"/>
      <c r="W16" s="19"/>
      <c r="X16" s="19"/>
      <c r="Y16" s="19"/>
      <c r="Z16" s="19"/>
      <c r="AA16" s="19"/>
      <c r="AB16" s="19"/>
      <c r="AC16" s="19"/>
      <c r="AD16" s="19"/>
      <c r="AE16" s="19"/>
      <c r="AF16" s="19"/>
      <c r="AG16" s="19"/>
      <c r="AH16" s="19"/>
      <c r="AI16" s="19"/>
      <c r="AJ16" s="19"/>
      <c r="AK16" s="19"/>
      <c r="AL16" s="19"/>
      <c r="AM16" s="19"/>
      <c r="AN16" s="19"/>
      <c r="AO16" s="19"/>
      <c r="AP16" s="19"/>
      <c r="AQ16" s="19"/>
      <c r="AR16" s="19"/>
    </row>
    <row r="17" spans="1:44" x14ac:dyDescent="0.2">
      <c r="A17" s="33"/>
      <c r="B17" s="33"/>
      <c r="C17" s="29"/>
      <c r="D17" s="29"/>
      <c r="E17" s="47"/>
      <c r="F17" s="31"/>
      <c r="G17" s="31"/>
      <c r="H17" s="45"/>
      <c r="I17" s="9"/>
      <c r="J17" s="9" t="s">
        <v>36</v>
      </c>
      <c r="K17" s="9"/>
      <c r="L17" s="9" t="s">
        <v>37</v>
      </c>
      <c r="M17" s="10">
        <v>277.95</v>
      </c>
      <c r="N17" s="10">
        <f t="shared" si="0"/>
        <v>1.9178549999999999</v>
      </c>
      <c r="O17" s="11"/>
      <c r="P17" s="9" t="s">
        <v>37</v>
      </c>
      <c r="Q17" s="10">
        <f t="shared" si="1"/>
        <v>92.813999999999993</v>
      </c>
      <c r="R17" s="10">
        <v>7.7344999999999997</v>
      </c>
      <c r="S17" s="4"/>
      <c r="T17" s="4"/>
      <c r="U17" s="5"/>
      <c r="V17" s="19"/>
      <c r="W17" s="19"/>
      <c r="X17" s="19"/>
      <c r="Y17" s="19"/>
      <c r="Z17" s="19"/>
      <c r="AA17" s="19"/>
      <c r="AB17" s="19"/>
      <c r="AC17" s="19"/>
      <c r="AD17" s="19"/>
      <c r="AE17" s="19"/>
      <c r="AF17" s="19"/>
      <c r="AG17" s="19"/>
      <c r="AH17" s="19"/>
      <c r="AI17" s="19"/>
      <c r="AJ17" s="19"/>
      <c r="AK17" s="19"/>
      <c r="AL17" s="19"/>
      <c r="AM17" s="19"/>
      <c r="AN17" s="19"/>
      <c r="AO17" s="19"/>
      <c r="AP17" s="19"/>
      <c r="AQ17" s="19"/>
      <c r="AR17" s="19"/>
    </row>
    <row r="18" spans="1:44" ht="13.5" thickBot="1" x14ac:dyDescent="0.25">
      <c r="A18" s="33"/>
      <c r="B18" s="33"/>
      <c r="C18" s="29"/>
      <c r="D18" s="34" t="s">
        <v>48</v>
      </c>
      <c r="E18" s="43"/>
      <c r="F18" s="31"/>
      <c r="G18" s="31"/>
      <c r="H18" s="45"/>
      <c r="I18" s="9"/>
      <c r="J18" s="9" t="s">
        <v>39</v>
      </c>
      <c r="K18" s="9"/>
      <c r="L18" s="9" t="s">
        <v>22</v>
      </c>
      <c r="M18" s="10">
        <v>18.77</v>
      </c>
      <c r="N18" s="10">
        <f t="shared" si="0"/>
        <v>0.12951299999999999</v>
      </c>
      <c r="O18" s="10"/>
      <c r="P18" s="9" t="s">
        <v>22</v>
      </c>
      <c r="Q18" s="10">
        <f t="shared" si="1"/>
        <v>21.303000000000001</v>
      </c>
      <c r="R18" s="10">
        <v>1.77525</v>
      </c>
      <c r="S18" s="4"/>
      <c r="T18" s="4"/>
      <c r="U18" s="5"/>
      <c r="V18" s="19"/>
      <c r="W18" s="19"/>
      <c r="X18" s="19"/>
      <c r="Y18" s="19"/>
      <c r="Z18" s="19"/>
      <c r="AA18" s="19"/>
      <c r="AB18" s="19"/>
      <c r="AC18" s="19"/>
      <c r="AD18" s="19"/>
      <c r="AE18" s="19"/>
      <c r="AF18" s="19"/>
      <c r="AG18" s="19"/>
      <c r="AH18" s="19"/>
      <c r="AI18" s="19"/>
      <c r="AJ18" s="19"/>
      <c r="AK18" s="19"/>
      <c r="AL18" s="19"/>
      <c r="AM18" s="19"/>
      <c r="AN18" s="19"/>
      <c r="AO18" s="19"/>
      <c r="AP18" s="19"/>
      <c r="AQ18" s="19"/>
      <c r="AR18" s="19"/>
    </row>
    <row r="19" spans="1:44" ht="15" x14ac:dyDescent="0.25">
      <c r="A19" s="33"/>
      <c r="B19" s="33"/>
      <c r="C19" s="29"/>
      <c r="D19" s="38" t="s">
        <v>58</v>
      </c>
      <c r="E19" s="59">
        <f>(IF(I24&lt;I27,I24,I27))</f>
        <v>0.10480895937240878</v>
      </c>
      <c r="F19" s="31"/>
      <c r="G19" s="31"/>
      <c r="H19" s="45"/>
      <c r="I19" s="9"/>
      <c r="J19" s="9" t="s">
        <v>41</v>
      </c>
      <c r="K19" s="9"/>
      <c r="L19" s="9" t="s">
        <v>25</v>
      </c>
      <c r="M19" s="10">
        <v>28.28</v>
      </c>
      <c r="N19" s="10">
        <f t="shared" si="0"/>
        <v>0.195132</v>
      </c>
      <c r="O19" s="10"/>
      <c r="P19" s="9" t="s">
        <v>25</v>
      </c>
      <c r="Q19" s="10">
        <f t="shared" si="1"/>
        <v>27.48</v>
      </c>
      <c r="R19" s="10">
        <v>2.29</v>
      </c>
      <c r="S19" s="4"/>
      <c r="T19" s="4"/>
      <c r="U19" s="5"/>
      <c r="V19" s="19"/>
      <c r="W19" s="19"/>
      <c r="X19" s="19"/>
      <c r="Y19" s="19"/>
      <c r="Z19" s="19"/>
      <c r="AA19" s="19"/>
      <c r="AB19" s="19"/>
      <c r="AC19" s="19"/>
      <c r="AD19" s="19"/>
      <c r="AE19" s="19"/>
      <c r="AF19" s="19"/>
      <c r="AG19" s="19"/>
      <c r="AH19" s="19"/>
      <c r="AI19" s="19"/>
      <c r="AJ19" s="19"/>
      <c r="AK19" s="19"/>
      <c r="AL19" s="19"/>
      <c r="AM19" s="19"/>
      <c r="AN19" s="19"/>
      <c r="AO19" s="19"/>
      <c r="AP19" s="19"/>
      <c r="AQ19" s="19"/>
      <c r="AR19" s="19"/>
    </row>
    <row r="20" spans="1:44" ht="15" x14ac:dyDescent="0.25">
      <c r="A20" s="33"/>
      <c r="B20" s="33"/>
      <c r="C20" s="29"/>
      <c r="D20" s="40" t="s">
        <v>59</v>
      </c>
      <c r="E20" s="59">
        <f>(IF(I25&lt;I28,I25,I28))</f>
        <v>47.038260966337063</v>
      </c>
      <c r="F20" s="48"/>
      <c r="G20" s="31"/>
      <c r="H20" s="45"/>
      <c r="I20" s="9"/>
      <c r="J20" s="9" t="s">
        <v>43</v>
      </c>
      <c r="K20" s="9"/>
      <c r="L20" s="9" t="s">
        <v>28</v>
      </c>
      <c r="M20" s="10">
        <v>50.6</v>
      </c>
      <c r="N20" s="10">
        <f t="shared" si="0"/>
        <v>0.34914000000000001</v>
      </c>
      <c r="O20" s="10"/>
      <c r="P20" s="9" t="s">
        <v>28</v>
      </c>
      <c r="Q20" s="10">
        <f t="shared" si="1"/>
        <v>43.249999200000005</v>
      </c>
      <c r="R20" s="10">
        <v>3.6041666000000001</v>
      </c>
      <c r="S20" s="4"/>
      <c r="T20" s="4"/>
      <c r="U20" s="5"/>
      <c r="V20" s="19"/>
      <c r="W20" s="19"/>
      <c r="X20" s="19"/>
      <c r="Y20" s="19"/>
      <c r="Z20" s="19"/>
      <c r="AA20" s="19"/>
      <c r="AB20" s="19"/>
      <c r="AC20" s="19"/>
      <c r="AD20" s="19"/>
      <c r="AE20" s="19"/>
      <c r="AF20" s="19"/>
      <c r="AG20" s="19"/>
      <c r="AH20" s="19"/>
      <c r="AI20" s="19"/>
      <c r="AJ20" s="19"/>
      <c r="AK20" s="19"/>
      <c r="AL20" s="19"/>
      <c r="AM20" s="19"/>
      <c r="AN20" s="19"/>
      <c r="AO20" s="19"/>
      <c r="AP20" s="19"/>
      <c r="AQ20" s="19"/>
      <c r="AR20" s="19"/>
    </row>
    <row r="21" spans="1:44" x14ac:dyDescent="0.2">
      <c r="A21" s="33"/>
      <c r="B21" s="33"/>
      <c r="C21" s="29"/>
      <c r="D21" s="29"/>
      <c r="E21" s="29"/>
      <c r="F21" s="48"/>
      <c r="G21" s="31"/>
      <c r="H21" s="45"/>
      <c r="I21" s="9"/>
      <c r="J21" s="9" t="s">
        <v>44</v>
      </c>
      <c r="K21" s="9"/>
      <c r="L21" s="9" t="s">
        <v>31</v>
      </c>
      <c r="M21" s="10">
        <v>81.25</v>
      </c>
      <c r="N21" s="10">
        <f t="shared" si="0"/>
        <v>0.56062500000000004</v>
      </c>
      <c r="O21" s="10"/>
      <c r="P21" s="9" t="s">
        <v>31</v>
      </c>
      <c r="Q21" s="10">
        <f t="shared" si="1"/>
        <v>54.249999599999995</v>
      </c>
      <c r="R21" s="10">
        <v>4.5208332999999996</v>
      </c>
      <c r="S21" s="4"/>
      <c r="T21" s="4"/>
      <c r="U21" s="5"/>
      <c r="V21" s="19"/>
      <c r="W21" s="19"/>
      <c r="X21" s="19"/>
      <c r="Y21" s="19"/>
      <c r="Z21" s="19"/>
      <c r="AA21" s="19"/>
      <c r="AB21" s="19"/>
      <c r="AC21" s="19"/>
      <c r="AD21" s="19"/>
      <c r="AE21" s="19"/>
      <c r="AF21" s="19"/>
      <c r="AG21" s="19"/>
      <c r="AH21" s="19"/>
      <c r="AI21" s="19"/>
      <c r="AJ21" s="19"/>
      <c r="AK21" s="19"/>
      <c r="AL21" s="19"/>
      <c r="AM21" s="19"/>
      <c r="AN21" s="19"/>
      <c r="AO21" s="19"/>
      <c r="AP21" s="19"/>
      <c r="AQ21" s="19"/>
      <c r="AR21" s="19"/>
    </row>
    <row r="22" spans="1:44" x14ac:dyDescent="0.2">
      <c r="A22" s="33"/>
      <c r="B22" s="33"/>
      <c r="C22" s="29"/>
      <c r="D22" s="29"/>
      <c r="E22" s="29"/>
      <c r="F22" s="31"/>
      <c r="G22" s="31"/>
      <c r="H22" s="45"/>
      <c r="I22" s="9"/>
      <c r="J22" s="9" t="s">
        <v>46</v>
      </c>
      <c r="K22" s="9"/>
      <c r="L22" s="9" t="s">
        <v>34</v>
      </c>
      <c r="M22" s="10">
        <v>30</v>
      </c>
      <c r="N22" s="10">
        <f t="shared" si="0"/>
        <v>0.20699999999999999</v>
      </c>
      <c r="O22" s="10"/>
      <c r="P22" s="9" t="s">
        <v>34</v>
      </c>
      <c r="Q22" s="10">
        <f t="shared" si="1"/>
        <v>25.1329992</v>
      </c>
      <c r="R22" s="10">
        <v>2.0944166000000002</v>
      </c>
      <c r="S22" s="4"/>
      <c r="T22" s="4"/>
      <c r="U22" s="5"/>
      <c r="V22" s="19"/>
      <c r="W22" s="19"/>
      <c r="X22" s="19"/>
      <c r="Y22" s="19"/>
      <c r="Z22" s="19"/>
      <c r="AA22" s="19"/>
      <c r="AB22" s="19"/>
      <c r="AC22" s="19"/>
      <c r="AD22" s="19"/>
      <c r="AE22" s="19"/>
      <c r="AF22" s="19"/>
      <c r="AG22" s="19"/>
      <c r="AH22" s="19"/>
      <c r="AI22" s="19"/>
      <c r="AJ22" s="19"/>
      <c r="AK22" s="19"/>
      <c r="AL22" s="19"/>
      <c r="AM22" s="19"/>
      <c r="AN22" s="19"/>
      <c r="AO22" s="19"/>
      <c r="AP22" s="19"/>
      <c r="AQ22" s="19"/>
      <c r="AR22" s="19"/>
    </row>
    <row r="23" spans="1:44" x14ac:dyDescent="0.2">
      <c r="A23" s="33"/>
      <c r="B23" s="33"/>
      <c r="C23" s="29"/>
      <c r="D23" s="29"/>
      <c r="E23" s="49"/>
      <c r="F23" s="31"/>
      <c r="G23" s="48"/>
      <c r="H23" s="44" t="s">
        <v>38</v>
      </c>
      <c r="I23" s="8"/>
      <c r="J23" s="9" t="s">
        <v>7</v>
      </c>
      <c r="K23" s="9"/>
      <c r="L23" s="9" t="s">
        <v>36</v>
      </c>
      <c r="M23" s="10">
        <v>54</v>
      </c>
      <c r="N23" s="10">
        <f t="shared" si="0"/>
        <v>0.37259999999999999</v>
      </c>
      <c r="O23" s="10"/>
      <c r="P23" s="9" t="s">
        <v>36</v>
      </c>
      <c r="Q23" s="10">
        <f t="shared" si="1"/>
        <v>32.295999600000002</v>
      </c>
      <c r="R23" s="10">
        <v>2.6913333000000002</v>
      </c>
      <c r="S23" s="4"/>
      <c r="T23" s="4"/>
      <c r="U23" s="5"/>
      <c r="V23" s="19"/>
      <c r="W23" s="19"/>
      <c r="X23" s="19"/>
      <c r="Y23" s="19"/>
      <c r="Z23" s="19"/>
      <c r="AA23" s="19"/>
      <c r="AB23" s="19"/>
      <c r="AC23" s="19"/>
      <c r="AD23" s="19"/>
      <c r="AE23" s="19"/>
      <c r="AF23" s="19"/>
      <c r="AG23" s="19"/>
      <c r="AH23" s="19"/>
      <c r="AI23" s="19"/>
      <c r="AJ23" s="19"/>
      <c r="AK23" s="19"/>
      <c r="AL23" s="19"/>
      <c r="AM23" s="19"/>
      <c r="AN23" s="19"/>
      <c r="AO23" s="19"/>
      <c r="AP23" s="19"/>
      <c r="AQ23" s="19"/>
      <c r="AR23" s="19"/>
    </row>
    <row r="24" spans="1:44" x14ac:dyDescent="0.2">
      <c r="A24" s="33"/>
      <c r="B24" s="33"/>
      <c r="C24" s="40"/>
      <c r="D24" s="41"/>
      <c r="E24" s="50"/>
      <c r="F24" s="31"/>
      <c r="G24" s="48"/>
      <c r="H24" s="44" t="s">
        <v>40</v>
      </c>
      <c r="I24" s="8">
        <f>SUM(0.6*E14*(SQRT(2*32.174*E10)))</f>
        <v>0.10480895937240878</v>
      </c>
      <c r="J24" s="9" t="s">
        <v>9</v>
      </c>
      <c r="K24" s="9"/>
      <c r="L24" s="9" t="s">
        <v>39</v>
      </c>
      <c r="M24" s="10">
        <v>70.37</v>
      </c>
      <c r="N24" s="10">
        <f t="shared" si="0"/>
        <v>0.48555300000000001</v>
      </c>
      <c r="O24" s="10"/>
      <c r="P24" s="9" t="s">
        <v>39</v>
      </c>
      <c r="Q24" s="10">
        <f t="shared" si="1"/>
        <v>34.557999600000002</v>
      </c>
      <c r="R24" s="10">
        <v>2.8798333</v>
      </c>
      <c r="S24" s="4"/>
      <c r="T24" s="4"/>
      <c r="U24" s="5"/>
      <c r="V24" s="19"/>
      <c r="W24" s="19"/>
      <c r="X24" s="19"/>
      <c r="Y24" s="19"/>
      <c r="Z24" s="19"/>
      <c r="AA24" s="19"/>
      <c r="AB24" s="19"/>
      <c r="AC24" s="19"/>
      <c r="AD24" s="19"/>
      <c r="AE24" s="19"/>
      <c r="AF24" s="19"/>
      <c r="AG24" s="19"/>
      <c r="AH24" s="19"/>
      <c r="AI24" s="19"/>
      <c r="AJ24" s="19"/>
      <c r="AK24" s="19"/>
      <c r="AL24" s="19"/>
      <c r="AM24" s="19"/>
      <c r="AN24" s="19"/>
      <c r="AO24" s="19"/>
      <c r="AP24" s="19"/>
      <c r="AQ24" s="19"/>
      <c r="AR24" s="19"/>
    </row>
    <row r="25" spans="1:44" ht="15" x14ac:dyDescent="0.25">
      <c r="A25" s="33"/>
      <c r="B25" s="33"/>
      <c r="C25" s="29"/>
      <c r="D25" s="51"/>
      <c r="E25" s="52"/>
      <c r="F25" s="31"/>
      <c r="G25" s="48"/>
      <c r="H25" s="44" t="s">
        <v>42</v>
      </c>
      <c r="I25" s="8">
        <f>SUM(I24*448.8)</f>
        <v>47.038260966337063</v>
      </c>
      <c r="J25" s="9" t="s">
        <v>11</v>
      </c>
      <c r="K25" s="9"/>
      <c r="L25" s="9" t="s">
        <v>41</v>
      </c>
      <c r="M25" s="10">
        <v>115.49</v>
      </c>
      <c r="N25" s="10">
        <f t="shared" si="0"/>
        <v>0.79688099999999995</v>
      </c>
      <c r="O25" s="10"/>
      <c r="P25" s="9" t="s">
        <v>41</v>
      </c>
      <c r="Q25" s="10">
        <f t="shared" si="1"/>
        <v>43.353999600000002</v>
      </c>
      <c r="R25" s="10">
        <v>3.6128333000000001</v>
      </c>
      <c r="S25" s="4"/>
      <c r="T25" s="4"/>
      <c r="U25" s="5"/>
      <c r="V25" s="19"/>
      <c r="W25" s="19"/>
      <c r="X25" s="19"/>
      <c r="Y25" s="19"/>
      <c r="Z25" s="19"/>
      <c r="AA25" s="19"/>
      <c r="AB25" s="19"/>
      <c r="AC25" s="19"/>
      <c r="AD25" s="19"/>
      <c r="AE25" s="19"/>
      <c r="AF25" s="19"/>
      <c r="AG25" s="19"/>
      <c r="AH25" s="19"/>
      <c r="AI25" s="19"/>
      <c r="AJ25" s="19"/>
      <c r="AK25" s="19"/>
      <c r="AL25" s="19"/>
      <c r="AM25" s="19"/>
      <c r="AN25" s="19"/>
      <c r="AO25" s="19"/>
      <c r="AP25" s="19"/>
      <c r="AQ25" s="19"/>
      <c r="AR25" s="19"/>
    </row>
    <row r="26" spans="1:44" ht="15" x14ac:dyDescent="0.25">
      <c r="A26" s="33"/>
      <c r="B26" s="33"/>
      <c r="C26" s="29"/>
      <c r="D26" s="51"/>
      <c r="E26" s="50"/>
      <c r="F26" s="31"/>
      <c r="G26" s="48"/>
      <c r="H26" s="44"/>
      <c r="I26" s="8"/>
      <c r="J26" s="9" t="s">
        <v>15</v>
      </c>
      <c r="K26" s="9"/>
      <c r="L26" s="9" t="s">
        <v>43</v>
      </c>
      <c r="M26" s="10">
        <v>170.74</v>
      </c>
      <c r="N26" s="10">
        <f t="shared" si="0"/>
        <v>1.1781060000000001</v>
      </c>
      <c r="O26" s="10"/>
      <c r="P26" s="9" t="s">
        <v>43</v>
      </c>
      <c r="Q26" s="10">
        <f t="shared" si="1"/>
        <v>53.849999999999994</v>
      </c>
      <c r="R26" s="10">
        <v>4.4874999999999998</v>
      </c>
      <c r="S26" s="4"/>
      <c r="T26" s="4"/>
      <c r="U26" s="5"/>
      <c r="V26" s="19"/>
      <c r="W26" s="19"/>
      <c r="X26" s="19"/>
      <c r="Y26" s="19"/>
      <c r="Z26" s="19"/>
      <c r="AA26" s="19"/>
      <c r="AB26" s="19"/>
      <c r="AC26" s="19"/>
      <c r="AD26" s="19"/>
      <c r="AE26" s="19"/>
      <c r="AF26" s="19"/>
      <c r="AG26" s="19"/>
      <c r="AH26" s="19"/>
      <c r="AI26" s="19"/>
      <c r="AJ26" s="19"/>
      <c r="AK26" s="19"/>
      <c r="AL26" s="19"/>
      <c r="AM26" s="19"/>
      <c r="AN26" s="19"/>
      <c r="AO26" s="19"/>
      <c r="AP26" s="19"/>
      <c r="AQ26" s="19"/>
      <c r="AR26" s="19"/>
    </row>
    <row r="27" spans="1:44" ht="15" x14ac:dyDescent="0.25">
      <c r="A27" s="33"/>
      <c r="B27" s="33"/>
      <c r="C27" s="29"/>
      <c r="D27" s="51"/>
      <c r="E27" s="51"/>
      <c r="F27" s="31"/>
      <c r="G27" s="31"/>
      <c r="H27" s="44" t="s">
        <v>45</v>
      </c>
      <c r="I27" s="8">
        <f>SUM(3.33*E16*(E10^(3/2)))</f>
        <v>0.14389770567324903</v>
      </c>
      <c r="J27" s="9" t="s">
        <v>18</v>
      </c>
      <c r="K27" s="9"/>
      <c r="L27" s="9" t="s">
        <v>44</v>
      </c>
      <c r="M27" s="10">
        <v>265.19</v>
      </c>
      <c r="N27" s="10">
        <f t="shared" si="0"/>
        <v>1.8298109999999999</v>
      </c>
      <c r="O27" s="10"/>
      <c r="P27" s="9" t="s">
        <v>44</v>
      </c>
      <c r="Q27" s="10">
        <f t="shared" si="1"/>
        <v>71.470999199999994</v>
      </c>
      <c r="R27" s="10">
        <v>5.9559166000000001</v>
      </c>
      <c r="S27" s="4"/>
      <c r="T27" s="4"/>
      <c r="U27" s="5"/>
      <c r="V27" s="19"/>
      <c r="W27" s="19"/>
      <c r="X27" s="19"/>
      <c r="Y27" s="19"/>
      <c r="Z27" s="19"/>
      <c r="AA27" s="19"/>
      <c r="AB27" s="19"/>
      <c r="AC27" s="19"/>
      <c r="AD27" s="19"/>
      <c r="AE27" s="19"/>
      <c r="AF27" s="19"/>
      <c r="AG27" s="19"/>
      <c r="AH27" s="19"/>
      <c r="AI27" s="19"/>
      <c r="AJ27" s="19"/>
      <c r="AK27" s="19"/>
      <c r="AL27" s="19"/>
      <c r="AM27" s="19"/>
      <c r="AN27" s="19"/>
      <c r="AO27" s="19"/>
      <c r="AP27" s="19"/>
      <c r="AQ27" s="19"/>
      <c r="AR27" s="19"/>
    </row>
    <row r="28" spans="1:44" ht="15" x14ac:dyDescent="0.25">
      <c r="A28" s="33"/>
      <c r="B28" s="33"/>
      <c r="C28" s="29"/>
      <c r="D28" s="51"/>
      <c r="E28" s="29"/>
      <c r="F28" s="31"/>
      <c r="G28" s="31"/>
      <c r="H28" s="44" t="s">
        <v>47</v>
      </c>
      <c r="I28" s="8">
        <f>SUM(I27*448.8)</f>
        <v>64.581290306154159</v>
      </c>
      <c r="J28" s="9" t="s">
        <v>20</v>
      </c>
      <c r="K28" s="9"/>
      <c r="L28" s="9" t="s">
        <v>46</v>
      </c>
      <c r="M28" s="10">
        <v>405.75</v>
      </c>
      <c r="N28" s="10">
        <f t="shared" si="0"/>
        <v>2.7996750000000001</v>
      </c>
      <c r="O28" s="10"/>
      <c r="P28" s="9" t="s">
        <v>46</v>
      </c>
      <c r="Q28" s="10">
        <f t="shared" si="1"/>
        <v>93.855000000000004</v>
      </c>
      <c r="R28" s="10">
        <v>7.82125</v>
      </c>
      <c r="S28" s="4"/>
      <c r="T28" s="4"/>
      <c r="U28" s="5"/>
      <c r="V28" s="19"/>
      <c r="W28" s="19"/>
      <c r="X28" s="19"/>
      <c r="Y28" s="19"/>
      <c r="Z28" s="19"/>
      <c r="AA28" s="19"/>
      <c r="AB28" s="19"/>
      <c r="AC28" s="19"/>
      <c r="AD28" s="19"/>
      <c r="AE28" s="19"/>
      <c r="AF28" s="19"/>
      <c r="AG28" s="19"/>
      <c r="AH28" s="19"/>
      <c r="AI28" s="19"/>
      <c r="AJ28" s="19"/>
      <c r="AK28" s="19"/>
      <c r="AL28" s="19"/>
      <c r="AM28" s="19"/>
      <c r="AN28" s="19"/>
      <c r="AO28" s="19"/>
      <c r="AP28" s="19"/>
      <c r="AQ28" s="19"/>
      <c r="AR28" s="19"/>
    </row>
    <row r="29" spans="1:44" ht="15" x14ac:dyDescent="0.2">
      <c r="A29" s="33"/>
      <c r="B29" s="33"/>
      <c r="C29" s="29"/>
      <c r="D29" s="29"/>
      <c r="E29" s="53"/>
      <c r="F29" s="54"/>
      <c r="G29" s="31"/>
      <c r="H29" s="45"/>
      <c r="I29" s="9"/>
      <c r="J29" s="9" t="s">
        <v>23</v>
      </c>
      <c r="K29" s="9"/>
      <c r="L29" s="9" t="s">
        <v>49</v>
      </c>
      <c r="M29" s="10">
        <v>277.52999999999997</v>
      </c>
      <c r="N29" s="10">
        <f>M29/144</f>
        <v>1.9272916666666664</v>
      </c>
      <c r="O29" s="11"/>
      <c r="P29" s="9" t="s">
        <v>49</v>
      </c>
      <c r="Q29" s="10">
        <f t="shared" si="1"/>
        <v>84.217999199999994</v>
      </c>
      <c r="R29" s="10">
        <v>7.0181665999999998</v>
      </c>
      <c r="S29" s="4"/>
      <c r="T29" s="4"/>
      <c r="U29" s="5"/>
      <c r="V29" s="19"/>
      <c r="W29" s="19"/>
      <c r="X29" s="19"/>
      <c r="Y29" s="19"/>
      <c r="Z29" s="19"/>
      <c r="AA29" s="19"/>
      <c r="AB29" s="19"/>
      <c r="AC29" s="19"/>
      <c r="AD29" s="19"/>
      <c r="AE29" s="19"/>
      <c r="AF29" s="19"/>
      <c r="AG29" s="19"/>
      <c r="AH29" s="19"/>
      <c r="AI29" s="19"/>
      <c r="AJ29" s="19"/>
      <c r="AK29" s="19"/>
      <c r="AL29" s="19"/>
      <c r="AM29" s="19"/>
      <c r="AN29" s="19"/>
      <c r="AO29" s="19"/>
      <c r="AP29" s="19"/>
      <c r="AQ29" s="19"/>
      <c r="AR29" s="19"/>
    </row>
    <row r="30" spans="1:44" x14ac:dyDescent="0.2">
      <c r="A30" s="55"/>
      <c r="B30" s="55"/>
      <c r="C30" s="29"/>
      <c r="D30" s="29"/>
      <c r="E30" s="55"/>
      <c r="F30" s="56"/>
      <c r="G30" s="56"/>
      <c r="H30" s="57"/>
      <c r="I30" s="9"/>
      <c r="J30" s="9" t="s">
        <v>26</v>
      </c>
      <c r="K30" s="9"/>
      <c r="L30" s="9" t="s">
        <v>50</v>
      </c>
      <c r="M30" s="10">
        <v>432.28</v>
      </c>
      <c r="N30" s="10">
        <f>M30/144</f>
        <v>3.0019444444444443</v>
      </c>
      <c r="O30" s="11"/>
      <c r="P30" s="9" t="s">
        <v>50</v>
      </c>
      <c r="Q30" s="10">
        <f t="shared" si="1"/>
        <v>108.21999959999999</v>
      </c>
      <c r="R30" s="10">
        <v>9.0183333000000001</v>
      </c>
      <c r="S30" s="6"/>
      <c r="T30" s="6"/>
      <c r="U30" s="5"/>
      <c r="V30" s="19"/>
      <c r="W30" s="19"/>
      <c r="X30" s="19"/>
      <c r="Y30" s="19"/>
      <c r="Z30" s="19"/>
      <c r="AA30" s="19"/>
      <c r="AB30" s="19"/>
      <c r="AC30" s="19"/>
      <c r="AD30" s="19"/>
      <c r="AE30" s="19"/>
      <c r="AF30" s="19"/>
      <c r="AG30" s="19"/>
      <c r="AH30" s="19"/>
      <c r="AI30" s="19"/>
      <c r="AJ30" s="19"/>
      <c r="AK30" s="19"/>
      <c r="AL30" s="19"/>
      <c r="AM30" s="19"/>
      <c r="AN30" s="19"/>
      <c r="AO30" s="19"/>
      <c r="AP30" s="19"/>
      <c r="AQ30" s="19"/>
      <c r="AR30" s="19"/>
    </row>
    <row r="31" spans="1:44" x14ac:dyDescent="0.2">
      <c r="A31" s="29"/>
      <c r="B31" s="29"/>
      <c r="C31" s="29"/>
      <c r="D31" s="29"/>
      <c r="E31" s="29"/>
      <c r="F31" s="58"/>
      <c r="G31" s="58"/>
      <c r="H31" s="44"/>
      <c r="I31" s="8"/>
      <c r="J31" s="9" t="s">
        <v>29</v>
      </c>
      <c r="K31" s="8"/>
      <c r="L31" s="17" t="s">
        <v>51</v>
      </c>
      <c r="M31" s="10">
        <v>323.04000000000002</v>
      </c>
      <c r="N31" s="10">
        <f>M31/144</f>
        <v>2.2433333333333336</v>
      </c>
      <c r="O31" s="11"/>
      <c r="P31" s="17" t="s">
        <v>51</v>
      </c>
      <c r="Q31" s="10">
        <f t="shared" si="1"/>
        <v>90</v>
      </c>
      <c r="R31" s="10">
        <v>7.5</v>
      </c>
      <c r="S31" s="5"/>
      <c r="T31" s="5"/>
      <c r="U31" s="5"/>
      <c r="V31" s="19"/>
      <c r="W31" s="19"/>
      <c r="X31" s="63"/>
      <c r="Y31" s="63"/>
      <c r="Z31" s="63"/>
      <c r="AA31" s="63"/>
      <c r="AB31" s="63"/>
      <c r="AC31" s="63"/>
      <c r="AD31" s="63"/>
      <c r="AE31" s="63"/>
      <c r="AF31" s="19"/>
      <c r="AG31" s="19"/>
      <c r="AH31" s="19"/>
      <c r="AI31" s="19"/>
      <c r="AJ31" s="19"/>
      <c r="AK31" s="19"/>
      <c r="AL31" s="19"/>
      <c r="AM31" s="19"/>
      <c r="AN31" s="19"/>
      <c r="AO31" s="19"/>
      <c r="AP31" s="19"/>
      <c r="AQ31" s="19"/>
      <c r="AR31" s="19"/>
    </row>
    <row r="32" spans="1:44" x14ac:dyDescent="0.2">
      <c r="A32" s="29"/>
      <c r="B32" s="29"/>
      <c r="C32" s="29"/>
      <c r="D32" s="29"/>
      <c r="E32" s="29"/>
      <c r="F32" s="58"/>
      <c r="G32" s="58"/>
      <c r="H32" s="44"/>
      <c r="I32" s="8"/>
      <c r="J32" s="9" t="s">
        <v>32</v>
      </c>
      <c r="K32" s="8"/>
      <c r="L32" s="17" t="s">
        <v>52</v>
      </c>
      <c r="M32" s="10">
        <v>531.62</v>
      </c>
      <c r="N32" s="10">
        <f>M32/144</f>
        <v>3.6918055555555558</v>
      </c>
      <c r="O32" s="11"/>
      <c r="P32" s="17" t="s">
        <v>52</v>
      </c>
      <c r="Q32" s="10">
        <f t="shared" si="1"/>
        <v>114</v>
      </c>
      <c r="R32" s="10">
        <v>9.5</v>
      </c>
      <c r="S32" s="5"/>
      <c r="T32" s="5"/>
      <c r="U32" s="5"/>
      <c r="V32" s="19"/>
      <c r="W32" s="19"/>
      <c r="X32" s="20"/>
      <c r="Y32" s="20"/>
      <c r="Z32" s="20"/>
      <c r="AA32" s="21"/>
      <c r="AB32" s="21"/>
      <c r="AC32" s="21"/>
      <c r="AD32" s="21"/>
      <c r="AE32" s="21"/>
      <c r="AF32" s="19"/>
      <c r="AG32" s="19"/>
      <c r="AH32" s="19"/>
      <c r="AI32" s="19"/>
      <c r="AJ32" s="19"/>
      <c r="AK32" s="19"/>
      <c r="AL32" s="19"/>
      <c r="AM32" s="19"/>
      <c r="AN32" s="19"/>
      <c r="AO32" s="19"/>
      <c r="AP32" s="19"/>
      <c r="AQ32" s="19"/>
      <c r="AR32" s="19"/>
    </row>
    <row r="33" spans="1:44" x14ac:dyDescent="0.2">
      <c r="A33" s="29"/>
      <c r="B33" s="29"/>
      <c r="C33" s="29"/>
      <c r="D33" s="29"/>
      <c r="E33" s="29"/>
      <c r="F33" s="58"/>
      <c r="G33" s="58"/>
      <c r="H33" s="44"/>
      <c r="I33" s="8"/>
      <c r="J33" s="9" t="s">
        <v>35</v>
      </c>
      <c r="K33" s="8"/>
      <c r="L33" s="9" t="s">
        <v>0</v>
      </c>
      <c r="M33" s="10">
        <v>9.98</v>
      </c>
      <c r="N33" s="10">
        <f t="shared" ref="N33:N39" si="2">M33*0.0069</f>
        <v>6.8862000000000007E-2</v>
      </c>
      <c r="O33" s="10"/>
      <c r="P33" s="9" t="s">
        <v>0</v>
      </c>
      <c r="Q33" s="10">
        <f t="shared" si="1"/>
        <v>16.398</v>
      </c>
      <c r="R33" s="10">
        <v>1.3665</v>
      </c>
      <c r="S33" s="4"/>
      <c r="T33" s="4"/>
      <c r="U33" s="5"/>
      <c r="V33" s="19"/>
      <c r="W33" s="19"/>
      <c r="X33" s="21"/>
      <c r="Y33" s="21"/>
      <c r="Z33" s="21"/>
      <c r="AA33" s="22"/>
      <c r="AB33" s="22"/>
      <c r="AC33" s="22"/>
      <c r="AD33" s="22"/>
      <c r="AE33" s="22"/>
      <c r="AF33" s="19"/>
      <c r="AG33" s="19"/>
      <c r="AH33" s="19"/>
      <c r="AI33" s="19"/>
      <c r="AJ33" s="19"/>
      <c r="AK33" s="19"/>
      <c r="AL33" s="19"/>
      <c r="AM33" s="19"/>
      <c r="AN33" s="19"/>
      <c r="AO33" s="19"/>
      <c r="AP33" s="19"/>
      <c r="AQ33" s="19"/>
      <c r="AR33" s="19"/>
    </row>
    <row r="34" spans="1:44" ht="12.75" customHeight="1" x14ac:dyDescent="0.25">
      <c r="A34" s="29"/>
      <c r="B34" s="29"/>
      <c r="C34" s="29"/>
      <c r="D34" s="51"/>
      <c r="E34" s="29"/>
      <c r="F34" s="58"/>
      <c r="G34" s="58"/>
      <c r="H34" s="44"/>
      <c r="I34" s="8"/>
      <c r="J34" s="9" t="s">
        <v>37</v>
      </c>
      <c r="K34" s="8"/>
      <c r="L34" s="9" t="s">
        <v>6</v>
      </c>
      <c r="M34" s="10">
        <v>19.3</v>
      </c>
      <c r="N34" s="10">
        <f t="shared" si="2"/>
        <v>0.13317000000000001</v>
      </c>
      <c r="O34" s="10"/>
      <c r="P34" s="9" t="s">
        <v>6</v>
      </c>
      <c r="Q34" s="10">
        <f t="shared" si="1"/>
        <v>22.187999999999999</v>
      </c>
      <c r="R34" s="10">
        <v>1.849</v>
      </c>
      <c r="S34" s="4"/>
      <c r="T34" s="4"/>
      <c r="U34" s="5"/>
      <c r="V34" s="19"/>
      <c r="W34" s="19"/>
      <c r="X34" s="21"/>
      <c r="Y34" s="21"/>
      <c r="Z34" s="21"/>
      <c r="AA34" s="22"/>
      <c r="AB34" s="22"/>
      <c r="AC34" s="22"/>
      <c r="AD34" s="22"/>
      <c r="AE34" s="22"/>
      <c r="AF34" s="19"/>
      <c r="AG34" s="19"/>
      <c r="AH34" s="19"/>
      <c r="AI34" s="19"/>
      <c r="AJ34" s="19"/>
      <c r="AK34" s="19"/>
      <c r="AL34" s="19"/>
      <c r="AM34" s="19"/>
      <c r="AN34" s="19"/>
      <c r="AO34" s="19"/>
      <c r="AP34" s="19"/>
      <c r="AQ34" s="19"/>
      <c r="AR34" s="19"/>
    </row>
    <row r="35" spans="1:44" x14ac:dyDescent="0.2">
      <c r="A35" s="29"/>
      <c r="B35" s="29"/>
      <c r="C35" s="29"/>
      <c r="D35" s="29"/>
      <c r="E35" s="29"/>
      <c r="F35" s="58"/>
      <c r="G35" s="58"/>
      <c r="H35" s="44"/>
      <c r="I35" s="8"/>
      <c r="J35" s="9" t="s">
        <v>49</v>
      </c>
      <c r="K35" s="8"/>
      <c r="L35" s="9" t="s">
        <v>8</v>
      </c>
      <c r="M35" s="10">
        <v>32.799999999999997</v>
      </c>
      <c r="N35" s="10">
        <f t="shared" si="2"/>
        <v>0.22631999999999997</v>
      </c>
      <c r="O35" s="10"/>
      <c r="P35" s="9" t="s">
        <v>8</v>
      </c>
      <c r="Q35" s="10">
        <f t="shared" si="1"/>
        <v>28.392999600000003</v>
      </c>
      <c r="R35" s="10">
        <v>2.3660833000000001</v>
      </c>
      <c r="S35" s="4"/>
      <c r="T35" s="4"/>
      <c r="U35" s="5"/>
      <c r="V35" s="19"/>
      <c r="W35" s="19"/>
      <c r="X35" s="21"/>
      <c r="Y35" s="21"/>
      <c r="Z35" s="21"/>
      <c r="AA35" s="22"/>
      <c r="AB35" s="22"/>
      <c r="AC35" s="22"/>
      <c r="AD35" s="22"/>
      <c r="AE35" s="22"/>
      <c r="AF35" s="19"/>
      <c r="AG35" s="19"/>
      <c r="AH35" s="19"/>
      <c r="AI35" s="19"/>
      <c r="AJ35" s="19"/>
      <c r="AK35" s="19"/>
      <c r="AL35" s="19"/>
      <c r="AM35" s="19"/>
      <c r="AN35" s="19"/>
      <c r="AO35" s="19"/>
      <c r="AP35" s="19"/>
      <c r="AQ35" s="19"/>
      <c r="AR35" s="19"/>
    </row>
    <row r="36" spans="1:44" ht="15" x14ac:dyDescent="0.25">
      <c r="A36" s="29"/>
      <c r="B36" s="29"/>
      <c r="C36" s="29"/>
      <c r="D36" s="29"/>
      <c r="E36" s="51"/>
      <c r="F36" s="58"/>
      <c r="G36" s="58"/>
      <c r="H36" s="44"/>
      <c r="I36" s="8"/>
      <c r="J36" s="9" t="s">
        <v>50</v>
      </c>
      <c r="K36" s="8"/>
      <c r="L36" s="9" t="s">
        <v>10</v>
      </c>
      <c r="M36" s="10">
        <v>39.75</v>
      </c>
      <c r="N36" s="10">
        <f t="shared" si="2"/>
        <v>0.27427499999999999</v>
      </c>
      <c r="O36" s="10"/>
      <c r="P36" s="9" t="s">
        <v>10</v>
      </c>
      <c r="Q36" s="10">
        <f t="shared" si="1"/>
        <v>33.309999599999998</v>
      </c>
      <c r="R36" s="10">
        <v>2.7758332999999999</v>
      </c>
      <c r="S36" s="4"/>
      <c r="T36" s="4"/>
      <c r="U36" s="5"/>
      <c r="V36" s="19"/>
      <c r="W36" s="19"/>
      <c r="X36" s="21"/>
      <c r="Y36" s="21"/>
      <c r="Z36" s="21"/>
      <c r="AA36" s="23"/>
      <c r="AB36" s="23"/>
      <c r="AC36" s="23"/>
      <c r="AD36" s="22"/>
      <c r="AE36" s="22"/>
      <c r="AF36" s="19"/>
      <c r="AG36" s="19"/>
      <c r="AH36" s="19"/>
      <c r="AI36" s="19"/>
      <c r="AJ36" s="19"/>
      <c r="AK36" s="19"/>
      <c r="AL36" s="19"/>
      <c r="AM36" s="19"/>
      <c r="AN36" s="19"/>
      <c r="AO36" s="19"/>
      <c r="AP36" s="19"/>
      <c r="AQ36" s="19"/>
      <c r="AR36" s="19"/>
    </row>
    <row r="37" spans="1:44" ht="15" x14ac:dyDescent="0.25">
      <c r="A37" s="29"/>
      <c r="B37" s="29"/>
      <c r="C37" s="29"/>
      <c r="D37" s="29"/>
      <c r="E37" s="51"/>
      <c r="F37" s="58"/>
      <c r="G37" s="58"/>
      <c r="H37" s="44"/>
      <c r="I37" s="8"/>
      <c r="J37" s="17" t="s">
        <v>51</v>
      </c>
      <c r="K37" s="8"/>
      <c r="L37" s="9" t="s">
        <v>14</v>
      </c>
      <c r="M37" s="10">
        <v>62.03</v>
      </c>
      <c r="N37" s="10">
        <f t="shared" si="2"/>
        <v>0.42800700000000003</v>
      </c>
      <c r="O37" s="10"/>
      <c r="P37" s="9" t="s">
        <v>14</v>
      </c>
      <c r="Q37" s="10">
        <f t="shared" si="1"/>
        <v>41.145999599999996</v>
      </c>
      <c r="R37" s="10">
        <v>3.4288333</v>
      </c>
      <c r="S37" s="4"/>
      <c r="T37" s="4"/>
      <c r="U37" s="5"/>
      <c r="V37" s="19"/>
      <c r="W37" s="19"/>
      <c r="X37" s="21"/>
      <c r="Y37" s="21"/>
      <c r="Z37" s="21"/>
      <c r="AA37" s="22"/>
      <c r="AB37" s="22"/>
      <c r="AC37" s="22"/>
      <c r="AD37" s="22"/>
      <c r="AE37" s="22"/>
      <c r="AF37" s="19"/>
      <c r="AG37" s="19"/>
      <c r="AH37" s="19"/>
      <c r="AI37" s="19"/>
      <c r="AJ37" s="19"/>
      <c r="AK37" s="19"/>
      <c r="AL37" s="19"/>
      <c r="AM37" s="19"/>
      <c r="AN37" s="19"/>
      <c r="AO37" s="19"/>
      <c r="AP37" s="19"/>
      <c r="AQ37" s="19"/>
      <c r="AR37" s="19"/>
    </row>
    <row r="38" spans="1:44" ht="15" x14ac:dyDescent="0.25">
      <c r="A38" s="29"/>
      <c r="B38" s="29"/>
      <c r="C38" s="29"/>
      <c r="D38" s="29"/>
      <c r="E38" s="51"/>
      <c r="F38" s="58"/>
      <c r="G38" s="58"/>
      <c r="H38" s="44"/>
      <c r="I38" s="8"/>
      <c r="J38" s="17" t="s">
        <v>52</v>
      </c>
      <c r="K38" s="8"/>
      <c r="L38" s="9" t="s">
        <v>17</v>
      </c>
      <c r="M38" s="10">
        <v>84.61</v>
      </c>
      <c r="N38" s="10">
        <f t="shared" si="2"/>
        <v>0.58380900000000002</v>
      </c>
      <c r="O38" s="10"/>
      <c r="P38" s="9" t="s">
        <v>17</v>
      </c>
      <c r="Q38" s="10">
        <f t="shared" si="1"/>
        <v>48.0039996</v>
      </c>
      <c r="R38" s="10">
        <v>4.0003333000000003</v>
      </c>
      <c r="S38" s="4"/>
      <c r="T38" s="4"/>
      <c r="U38" s="5"/>
      <c r="V38" s="19"/>
      <c r="W38" s="19"/>
      <c r="X38" s="21"/>
      <c r="Y38" s="21"/>
      <c r="Z38" s="21"/>
      <c r="AA38" s="22"/>
      <c r="AB38" s="22"/>
      <c r="AC38" s="22"/>
      <c r="AD38" s="22"/>
      <c r="AE38" s="22"/>
      <c r="AF38" s="19"/>
      <c r="AG38" s="19"/>
      <c r="AH38" s="19"/>
      <c r="AI38" s="19"/>
      <c r="AJ38" s="19"/>
      <c r="AK38" s="19"/>
      <c r="AL38" s="19"/>
      <c r="AM38" s="19"/>
      <c r="AN38" s="19"/>
      <c r="AO38" s="19"/>
      <c r="AP38" s="19"/>
      <c r="AQ38" s="19"/>
      <c r="AR38" s="19"/>
    </row>
    <row r="39" spans="1:44" ht="15" x14ac:dyDescent="0.25">
      <c r="A39" s="29"/>
      <c r="B39" s="29"/>
      <c r="C39" s="29"/>
      <c r="D39" s="29"/>
      <c r="E39" s="62" t="s">
        <v>61</v>
      </c>
      <c r="F39" s="58" t="s">
        <v>63</v>
      </c>
      <c r="G39" s="58"/>
      <c r="H39" s="44"/>
      <c r="I39" s="8"/>
      <c r="J39" s="9" t="s">
        <v>53</v>
      </c>
      <c r="K39" s="8"/>
      <c r="L39" s="9" t="s">
        <v>19</v>
      </c>
      <c r="M39" s="10">
        <v>164.94</v>
      </c>
      <c r="N39" s="10">
        <f t="shared" si="2"/>
        <v>1.1380859999999999</v>
      </c>
      <c r="O39" s="10"/>
      <c r="P39" s="9" t="s">
        <v>19</v>
      </c>
      <c r="Q39" s="10">
        <f t="shared" si="1"/>
        <v>66.278999999999996</v>
      </c>
      <c r="R39" s="10">
        <v>5.52325</v>
      </c>
      <c r="S39" s="4"/>
      <c r="T39" s="4"/>
      <c r="U39" s="5"/>
      <c r="V39" s="19"/>
      <c r="W39" s="19"/>
      <c r="X39" s="21"/>
      <c r="Y39" s="21"/>
      <c r="Z39" s="21"/>
      <c r="AA39" s="22"/>
      <c r="AB39" s="22"/>
      <c r="AC39" s="22"/>
      <c r="AD39" s="22"/>
      <c r="AE39" s="22"/>
      <c r="AF39" s="19"/>
      <c r="AG39" s="19"/>
      <c r="AH39" s="19"/>
      <c r="AI39" s="19"/>
      <c r="AJ39" s="19"/>
      <c r="AK39" s="19"/>
      <c r="AL39" s="19"/>
      <c r="AM39" s="19"/>
      <c r="AN39" s="19"/>
      <c r="AO39" s="19"/>
      <c r="AP39" s="19"/>
      <c r="AQ39" s="19"/>
      <c r="AR39" s="19"/>
    </row>
    <row r="40" spans="1:44" x14ac:dyDescent="0.2">
      <c r="A40" s="29"/>
      <c r="B40" s="29"/>
      <c r="C40" s="29"/>
      <c r="D40" s="29"/>
      <c r="E40" s="29"/>
      <c r="F40" s="58"/>
      <c r="G40" s="58"/>
      <c r="H40" s="44"/>
      <c r="I40" s="8"/>
      <c r="J40" s="9" t="s">
        <v>54</v>
      </c>
      <c r="K40" s="8"/>
      <c r="L40" s="9" t="s">
        <v>53</v>
      </c>
      <c r="M40" s="10">
        <v>208.80500000000001</v>
      </c>
      <c r="N40" s="10">
        <f>M40/144</f>
        <v>1.4500347222222223</v>
      </c>
      <c r="O40" s="11"/>
      <c r="P40" s="9" t="s">
        <v>53</v>
      </c>
      <c r="Q40" s="10">
        <f t="shared" si="1"/>
        <v>92.64</v>
      </c>
      <c r="R40" s="10">
        <v>7.72</v>
      </c>
      <c r="S40" s="4"/>
      <c r="T40" s="4"/>
      <c r="U40" s="5"/>
      <c r="V40" s="19"/>
      <c r="W40" s="19"/>
      <c r="X40" s="19"/>
      <c r="Y40" s="19"/>
      <c r="Z40" s="19"/>
      <c r="AA40" s="19"/>
      <c r="AB40" s="19"/>
      <c r="AC40" s="19"/>
      <c r="AD40" s="19"/>
      <c r="AE40" s="19"/>
      <c r="AF40" s="19"/>
      <c r="AG40" s="19"/>
      <c r="AH40" s="19"/>
      <c r="AI40" s="19"/>
      <c r="AJ40" s="19"/>
      <c r="AK40" s="19"/>
      <c r="AL40" s="19"/>
      <c r="AM40" s="19"/>
      <c r="AN40" s="19"/>
      <c r="AO40" s="19"/>
      <c r="AP40" s="19"/>
      <c r="AQ40" s="19"/>
      <c r="AR40" s="19"/>
    </row>
    <row r="41" spans="1:44" x14ac:dyDescent="0.2">
      <c r="C41" s="24"/>
      <c r="F41" s="19"/>
      <c r="G41" s="19"/>
      <c r="H41" s="25"/>
      <c r="I41" s="25"/>
      <c r="J41" s="26" t="s">
        <v>55</v>
      </c>
      <c r="K41" s="25"/>
      <c r="L41" s="26" t="s">
        <v>54</v>
      </c>
      <c r="M41" s="27">
        <v>209.32499999999999</v>
      </c>
      <c r="N41" s="27">
        <f>M41/144</f>
        <v>1.4536458333333333</v>
      </c>
      <c r="O41" s="28"/>
      <c r="P41" s="26" t="s">
        <v>54</v>
      </c>
      <c r="Q41" s="27">
        <f t="shared" si="1"/>
        <v>88.56</v>
      </c>
      <c r="R41" s="27">
        <v>7.38</v>
      </c>
      <c r="S41" s="22"/>
      <c r="T41" s="22"/>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row>
    <row r="42" spans="1:44" x14ac:dyDescent="0.2">
      <c r="F42" s="19"/>
      <c r="G42" s="19"/>
      <c r="H42" s="25"/>
      <c r="I42" s="25"/>
      <c r="J42" s="26" t="s">
        <v>56</v>
      </c>
      <c r="K42" s="25"/>
      <c r="L42" s="26" t="s">
        <v>55</v>
      </c>
      <c r="M42" s="27">
        <v>331.495</v>
      </c>
      <c r="N42" s="27">
        <f>M42/144</f>
        <v>2.3020486111111111</v>
      </c>
      <c r="O42" s="28"/>
      <c r="P42" s="26" t="s">
        <v>55</v>
      </c>
      <c r="Q42" s="27">
        <f t="shared" si="1"/>
        <v>124.19999999999999</v>
      </c>
      <c r="R42" s="27">
        <v>10.35</v>
      </c>
      <c r="S42" s="22"/>
      <c r="T42" s="22"/>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row>
    <row r="43" spans="1:44" x14ac:dyDescent="0.2">
      <c r="F43" s="19"/>
      <c r="G43" s="19"/>
      <c r="H43" s="25"/>
      <c r="I43" s="25"/>
      <c r="J43" s="26" t="s">
        <v>13</v>
      </c>
      <c r="K43" s="25"/>
      <c r="L43" s="26" t="s">
        <v>56</v>
      </c>
      <c r="M43" s="27">
        <v>425.875</v>
      </c>
      <c r="N43" s="27">
        <f>M43/144</f>
        <v>2.9574652777777777</v>
      </c>
      <c r="O43" s="28"/>
      <c r="P43" s="26" t="s">
        <v>56</v>
      </c>
      <c r="Q43" s="27">
        <f t="shared" si="1"/>
        <v>124.32</v>
      </c>
      <c r="R43" s="27">
        <v>10.36</v>
      </c>
      <c r="S43" s="22"/>
      <c r="T43" s="22"/>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row>
    <row r="44" spans="1:44" x14ac:dyDescent="0.2">
      <c r="A44" s="19"/>
      <c r="B44" s="19"/>
      <c r="C44" s="19"/>
      <c r="D44" s="19"/>
      <c r="E44" s="19"/>
      <c r="F44" s="19"/>
      <c r="G44" s="19"/>
      <c r="H44" s="25"/>
      <c r="I44" s="25"/>
      <c r="J44" s="25"/>
      <c r="K44" s="25"/>
      <c r="L44" s="26" t="s">
        <v>13</v>
      </c>
      <c r="M44" s="27">
        <v>430.31</v>
      </c>
      <c r="N44" s="27">
        <f>M44/144</f>
        <v>2.9882638888888891</v>
      </c>
      <c r="O44" s="28"/>
      <c r="P44" s="26" t="s">
        <v>13</v>
      </c>
      <c r="Q44" s="27">
        <f t="shared" si="1"/>
        <v>105.60000000000001</v>
      </c>
      <c r="R44" s="27">
        <v>8.8000000000000007</v>
      </c>
      <c r="S44" s="22"/>
      <c r="T44" s="22"/>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row>
    <row r="45" spans="1:44" x14ac:dyDescent="0.2">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row>
    <row r="46" spans="1:44" x14ac:dyDescent="0.2">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row>
    <row r="47" spans="1:44" x14ac:dyDescent="0.2">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row>
    <row r="48" spans="1:44" x14ac:dyDescent="0.2">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row>
    <row r="49" spans="1:44" x14ac:dyDescent="0.2">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row>
    <row r="50" spans="1:44" x14ac:dyDescent="0.2">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row>
    <row r="51" spans="1:44" x14ac:dyDescent="0.2">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row>
    <row r="52" spans="1:44" x14ac:dyDescent="0.2">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row>
    <row r="53" spans="1:44" x14ac:dyDescent="0.2">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row>
    <row r="54" spans="1:44" x14ac:dyDescent="0.2">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row>
    <row r="55" spans="1:44" x14ac:dyDescent="0.2">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row>
    <row r="56" spans="1:44" x14ac:dyDescent="0.2">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row>
    <row r="57" spans="1:44" x14ac:dyDescent="0.2">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row>
    <row r="58" spans="1:44" x14ac:dyDescent="0.2">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row>
    <row r="59" spans="1:44" x14ac:dyDescent="0.2">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row>
    <row r="60" spans="1:44" x14ac:dyDescent="0.2">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row>
    <row r="61" spans="1:44" x14ac:dyDescent="0.2">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row>
    <row r="62" spans="1:44" x14ac:dyDescent="0.2">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row>
    <row r="63" spans="1:44" x14ac:dyDescent="0.2">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row>
    <row r="64" spans="1:44" x14ac:dyDescent="0.2">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row>
    <row r="65" spans="1:44" x14ac:dyDescent="0.2">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row>
    <row r="66" spans="1:44" x14ac:dyDescent="0.2">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row>
    <row r="67" spans="1:44" x14ac:dyDescent="0.2">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row>
    <row r="68" spans="1:44" x14ac:dyDescent="0.2">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row>
    <row r="69" spans="1:44" x14ac:dyDescent="0.2">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row>
    <row r="70" spans="1:44" x14ac:dyDescent="0.2">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row>
    <row r="71" spans="1:44" x14ac:dyDescent="0.2">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row>
    <row r="72" spans="1:44" x14ac:dyDescent="0.2">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row>
    <row r="73" spans="1:44" x14ac:dyDescent="0.2">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row>
    <row r="74" spans="1:44" x14ac:dyDescent="0.2">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row>
    <row r="75" spans="1:44" x14ac:dyDescent="0.2">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row>
    <row r="76" spans="1:44" x14ac:dyDescent="0.2">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row>
    <row r="77" spans="1:44" x14ac:dyDescent="0.2">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row>
    <row r="78" spans="1:44" x14ac:dyDescent="0.2">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row>
    <row r="79" spans="1:44" x14ac:dyDescent="0.2">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row>
    <row r="80" spans="1:44" x14ac:dyDescent="0.2">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row>
    <row r="81" spans="1:44" x14ac:dyDescent="0.2">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row>
    <row r="82" spans="1:44" x14ac:dyDescent="0.2">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row>
    <row r="83" spans="1:44" x14ac:dyDescent="0.2">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row>
    <row r="84" spans="1:44" x14ac:dyDescent="0.2">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row>
    <row r="85" spans="1:44" x14ac:dyDescent="0.2">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row>
    <row r="86" spans="1:44" x14ac:dyDescent="0.2">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row>
    <row r="87" spans="1:44" x14ac:dyDescent="0.2">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row>
    <row r="88" spans="1:44" x14ac:dyDescent="0.2">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row>
    <row r="89" spans="1:44" x14ac:dyDescent="0.2">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row>
    <row r="90" spans="1:44" x14ac:dyDescent="0.2">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row>
    <row r="91" spans="1:44" x14ac:dyDescent="0.2">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row>
    <row r="92" spans="1:44" x14ac:dyDescent="0.2">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row>
    <row r="93" spans="1:44" x14ac:dyDescent="0.2">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row>
    <row r="94" spans="1:44" x14ac:dyDescent="0.2">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row>
    <row r="95" spans="1:44" x14ac:dyDescent="0.2">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row>
    <row r="96" spans="1:44" x14ac:dyDescent="0.2">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row>
    <row r="97" spans="1:44" x14ac:dyDescent="0.2">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row>
    <row r="98" spans="1:44" x14ac:dyDescent="0.2">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row>
    <row r="99" spans="1:44" x14ac:dyDescent="0.2">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row>
    <row r="100" spans="1:44" x14ac:dyDescent="0.2">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row>
    <row r="101" spans="1:44" x14ac:dyDescent="0.2">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row>
    <row r="102" spans="1:44" x14ac:dyDescent="0.2">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row>
    <row r="103" spans="1:44" x14ac:dyDescent="0.2">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row>
    <row r="104" spans="1:44" x14ac:dyDescent="0.2">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row>
    <row r="105" spans="1:44" x14ac:dyDescent="0.2">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row>
    <row r="106" spans="1:44" x14ac:dyDescent="0.2">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row>
    <row r="107" spans="1:44" x14ac:dyDescent="0.2">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row>
    <row r="108" spans="1:44" x14ac:dyDescent="0.2">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row>
    <row r="109" spans="1:44" x14ac:dyDescent="0.2">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row>
    <row r="110" spans="1:44" x14ac:dyDescent="0.2">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row>
    <row r="111" spans="1:44" x14ac:dyDescent="0.2">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row>
    <row r="112" spans="1:44" x14ac:dyDescent="0.2">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row>
    <row r="113" spans="1:44" x14ac:dyDescent="0.2">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row>
    <row r="114" spans="1:44" x14ac:dyDescent="0.2">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row>
    <row r="115" spans="1:44" x14ac:dyDescent="0.2">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row>
    <row r="116" spans="1:44" x14ac:dyDescent="0.2">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row>
    <row r="117" spans="1:44" x14ac:dyDescent="0.2">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row>
    <row r="118" spans="1:44" x14ac:dyDescent="0.2">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row>
    <row r="119" spans="1:44" x14ac:dyDescent="0.2">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row>
    <row r="120" spans="1:44" x14ac:dyDescent="0.2">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row>
    <row r="121" spans="1:44" x14ac:dyDescent="0.2">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row>
    <row r="122" spans="1:44" x14ac:dyDescent="0.2">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row>
    <row r="123" spans="1:44" x14ac:dyDescent="0.2">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row>
    <row r="124" spans="1:44" x14ac:dyDescent="0.2">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row>
    <row r="125" spans="1:44" x14ac:dyDescent="0.2">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row>
    <row r="126" spans="1:44" x14ac:dyDescent="0.2">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
    </row>
    <row r="127" spans="1:44" x14ac:dyDescent="0.2">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row>
    <row r="128" spans="1:44" x14ac:dyDescent="0.2">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row>
    <row r="129" spans="1:44" x14ac:dyDescent="0.2">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row>
    <row r="130" spans="1:44" x14ac:dyDescent="0.2">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row>
    <row r="131" spans="1:44" x14ac:dyDescent="0.2">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row>
    <row r="132" spans="1:44" x14ac:dyDescent="0.2">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row>
    <row r="133" spans="1:44" x14ac:dyDescent="0.2">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row>
    <row r="134" spans="1:44" x14ac:dyDescent="0.2">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row>
    <row r="135" spans="1:44" x14ac:dyDescent="0.2">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row>
    <row r="136" spans="1:44" x14ac:dyDescent="0.2">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row>
    <row r="137" spans="1:44" x14ac:dyDescent="0.2">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row>
    <row r="138" spans="1:44" x14ac:dyDescent="0.2">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row>
    <row r="139" spans="1:44" x14ac:dyDescent="0.2">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row>
    <row r="140" spans="1:44" x14ac:dyDescent="0.2">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row>
    <row r="141" spans="1:44" x14ac:dyDescent="0.2">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row>
    <row r="142" spans="1:44" x14ac:dyDescent="0.2">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row>
    <row r="143" spans="1:44" x14ac:dyDescent="0.2">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row>
    <row r="144" spans="1:44" x14ac:dyDescent="0.2">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c r="AQ144" s="19"/>
      <c r="AR144" s="19"/>
    </row>
    <row r="145" spans="1:44" x14ac:dyDescent="0.2">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c r="AQ145" s="19"/>
      <c r="AR145" s="19"/>
    </row>
    <row r="146" spans="1:44" x14ac:dyDescent="0.2">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c r="AR146" s="19"/>
    </row>
    <row r="147" spans="1:44" x14ac:dyDescent="0.2">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c r="AJ147" s="19"/>
      <c r="AK147" s="19"/>
      <c r="AL147" s="19"/>
      <c r="AM147" s="19"/>
      <c r="AN147" s="19"/>
      <c r="AO147" s="19"/>
      <c r="AP147" s="19"/>
      <c r="AQ147" s="19"/>
      <c r="AR147" s="19"/>
    </row>
    <row r="148" spans="1:44" x14ac:dyDescent="0.2">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19"/>
      <c r="AM148" s="19"/>
      <c r="AN148" s="19"/>
      <c r="AO148" s="19"/>
      <c r="AP148" s="19"/>
      <c r="AQ148" s="19"/>
      <c r="AR148" s="19"/>
    </row>
    <row r="149" spans="1:44" x14ac:dyDescent="0.2">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c r="AL149" s="19"/>
      <c r="AM149" s="19"/>
      <c r="AN149" s="19"/>
      <c r="AO149" s="19"/>
      <c r="AP149" s="19"/>
      <c r="AQ149" s="19"/>
      <c r="AR149" s="19"/>
    </row>
    <row r="150" spans="1:44" x14ac:dyDescent="0.2">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c r="AL150" s="19"/>
      <c r="AM150" s="19"/>
      <c r="AN150" s="19"/>
      <c r="AO150" s="19"/>
      <c r="AP150" s="19"/>
      <c r="AQ150" s="19"/>
      <c r="AR150" s="19"/>
    </row>
    <row r="151" spans="1:44" x14ac:dyDescent="0.2">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c r="AL151" s="19"/>
      <c r="AM151" s="19"/>
      <c r="AN151" s="19"/>
      <c r="AO151" s="19"/>
      <c r="AP151" s="19"/>
      <c r="AQ151" s="19"/>
      <c r="AR151" s="19"/>
    </row>
    <row r="152" spans="1:44" x14ac:dyDescent="0.2">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c r="AJ152" s="19"/>
      <c r="AK152" s="19"/>
      <c r="AL152" s="19"/>
      <c r="AM152" s="19"/>
      <c r="AN152" s="19"/>
      <c r="AO152" s="19"/>
      <c r="AP152" s="19"/>
      <c r="AQ152" s="19"/>
      <c r="AR152" s="19"/>
    </row>
    <row r="153" spans="1:44" x14ac:dyDescent="0.2">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c r="AF153" s="19"/>
      <c r="AG153" s="19"/>
      <c r="AH153" s="19"/>
      <c r="AI153" s="19"/>
      <c r="AJ153" s="19"/>
      <c r="AK153" s="19"/>
      <c r="AL153" s="19"/>
      <c r="AM153" s="19"/>
      <c r="AN153" s="19"/>
      <c r="AO153" s="19"/>
      <c r="AP153" s="19"/>
      <c r="AQ153" s="19"/>
      <c r="AR153" s="19"/>
    </row>
    <row r="154" spans="1:44" x14ac:dyDescent="0.2">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19"/>
      <c r="AH154" s="19"/>
      <c r="AI154" s="19"/>
      <c r="AJ154" s="19"/>
      <c r="AK154" s="19"/>
      <c r="AL154" s="19"/>
      <c r="AM154" s="19"/>
      <c r="AN154" s="19"/>
      <c r="AO154" s="19"/>
      <c r="AP154" s="19"/>
      <c r="AQ154" s="19"/>
      <c r="AR154" s="19"/>
    </row>
    <row r="155" spans="1:44" x14ac:dyDescent="0.2">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c r="AJ155" s="19"/>
      <c r="AK155" s="19"/>
      <c r="AL155" s="19"/>
      <c r="AM155" s="19"/>
      <c r="AN155" s="19"/>
      <c r="AO155" s="19"/>
      <c r="AP155" s="19"/>
      <c r="AQ155" s="19"/>
      <c r="AR155" s="19"/>
    </row>
    <row r="156" spans="1:44" x14ac:dyDescent="0.2">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c r="AH156" s="19"/>
      <c r="AI156" s="19"/>
      <c r="AJ156" s="19"/>
      <c r="AK156" s="19"/>
      <c r="AL156" s="19"/>
      <c r="AM156" s="19"/>
      <c r="AN156" s="19"/>
      <c r="AO156" s="19"/>
      <c r="AP156" s="19"/>
      <c r="AQ156" s="19"/>
      <c r="AR156" s="19"/>
    </row>
    <row r="157" spans="1:44" x14ac:dyDescent="0.2">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c r="AH157" s="19"/>
      <c r="AI157" s="19"/>
      <c r="AJ157" s="19"/>
      <c r="AK157" s="19"/>
      <c r="AL157" s="19"/>
      <c r="AM157" s="19"/>
      <c r="AN157" s="19"/>
      <c r="AO157" s="19"/>
      <c r="AP157" s="19"/>
      <c r="AQ157" s="19"/>
      <c r="AR157" s="19"/>
    </row>
    <row r="158" spans="1:44" x14ac:dyDescent="0.2">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c r="AJ158" s="19"/>
      <c r="AK158" s="19"/>
      <c r="AL158" s="19"/>
      <c r="AM158" s="19"/>
      <c r="AN158" s="19"/>
      <c r="AO158" s="19"/>
      <c r="AP158" s="19"/>
      <c r="AQ158" s="19"/>
      <c r="AR158" s="19"/>
    </row>
    <row r="159" spans="1:44" x14ac:dyDescent="0.2">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c r="AJ159" s="19"/>
      <c r="AK159" s="19"/>
      <c r="AL159" s="19"/>
      <c r="AM159" s="19"/>
      <c r="AN159" s="19"/>
      <c r="AO159" s="19"/>
      <c r="AP159" s="19"/>
      <c r="AQ159" s="19"/>
      <c r="AR159" s="19"/>
    </row>
    <row r="160" spans="1:44" x14ac:dyDescent="0.2">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c r="AL160" s="19"/>
      <c r="AM160" s="19"/>
      <c r="AN160" s="19"/>
      <c r="AO160" s="19"/>
      <c r="AP160" s="19"/>
      <c r="AQ160" s="19"/>
      <c r="AR160" s="19"/>
    </row>
    <row r="161" spans="1:44" x14ac:dyDescent="0.2">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c r="AL161" s="19"/>
      <c r="AM161" s="19"/>
      <c r="AN161" s="19"/>
      <c r="AO161" s="19"/>
      <c r="AP161" s="19"/>
      <c r="AQ161" s="19"/>
      <c r="AR161" s="19"/>
    </row>
    <row r="162" spans="1:44" x14ac:dyDescent="0.2">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c r="AN162" s="19"/>
      <c r="AO162" s="19"/>
      <c r="AP162" s="19"/>
      <c r="AQ162" s="19"/>
      <c r="AR162" s="19"/>
    </row>
    <row r="163" spans="1:44" x14ac:dyDescent="0.2">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c r="AN163" s="19"/>
      <c r="AO163" s="19"/>
      <c r="AP163" s="19"/>
      <c r="AQ163" s="19"/>
      <c r="AR163" s="19"/>
    </row>
    <row r="164" spans="1:44" x14ac:dyDescent="0.2">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c r="AN164" s="19"/>
      <c r="AO164" s="19"/>
      <c r="AP164" s="19"/>
      <c r="AQ164" s="19"/>
      <c r="AR164" s="19"/>
    </row>
    <row r="165" spans="1:44" x14ac:dyDescent="0.2">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c r="AN165" s="19"/>
      <c r="AO165" s="19"/>
      <c r="AP165" s="19"/>
      <c r="AQ165" s="19"/>
      <c r="AR165" s="19"/>
    </row>
    <row r="166" spans="1:44" x14ac:dyDescent="0.2">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c r="AN166" s="19"/>
      <c r="AO166" s="19"/>
      <c r="AP166" s="19"/>
      <c r="AQ166" s="19"/>
      <c r="AR166" s="19"/>
    </row>
    <row r="167" spans="1:44" x14ac:dyDescent="0.2">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c r="AQ167" s="19"/>
      <c r="AR167" s="19"/>
    </row>
    <row r="168" spans="1:44" x14ac:dyDescent="0.2">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c r="AN168" s="19"/>
      <c r="AO168" s="19"/>
      <c r="AP168" s="19"/>
      <c r="AQ168" s="19"/>
      <c r="AR168" s="19"/>
    </row>
    <row r="169" spans="1:44" x14ac:dyDescent="0.2">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c r="AN169" s="19"/>
      <c r="AO169" s="19"/>
      <c r="AP169" s="19"/>
      <c r="AQ169" s="19"/>
      <c r="AR169" s="19"/>
    </row>
    <row r="170" spans="1:44" x14ac:dyDescent="0.2">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c r="AN170" s="19"/>
      <c r="AO170" s="19"/>
      <c r="AP170" s="19"/>
      <c r="AQ170" s="19"/>
      <c r="AR170" s="19"/>
    </row>
    <row r="171" spans="1:44" x14ac:dyDescent="0.2">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c r="AN171" s="19"/>
      <c r="AO171" s="19"/>
      <c r="AP171" s="19"/>
      <c r="AQ171" s="19"/>
      <c r="AR171" s="19"/>
    </row>
    <row r="172" spans="1:44" x14ac:dyDescent="0.2">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c r="AN172" s="19"/>
      <c r="AO172" s="19"/>
      <c r="AP172" s="19"/>
      <c r="AQ172" s="19"/>
      <c r="AR172" s="19"/>
    </row>
    <row r="173" spans="1:44" x14ac:dyDescent="0.2">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c r="AN173" s="19"/>
      <c r="AO173" s="19"/>
      <c r="AP173" s="19"/>
      <c r="AQ173" s="19"/>
      <c r="AR173" s="19"/>
    </row>
    <row r="174" spans="1:44" x14ac:dyDescent="0.2">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c r="AN174" s="19"/>
      <c r="AO174" s="19"/>
      <c r="AP174" s="19"/>
      <c r="AQ174" s="19"/>
      <c r="AR174" s="19"/>
    </row>
    <row r="175" spans="1:44" x14ac:dyDescent="0.2">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c r="AR175" s="19"/>
    </row>
    <row r="176" spans="1:44" x14ac:dyDescent="0.2">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c r="AN176" s="19"/>
      <c r="AO176" s="19"/>
      <c r="AP176" s="19"/>
      <c r="AQ176" s="19"/>
      <c r="AR176" s="19"/>
    </row>
    <row r="177" spans="1:44" x14ac:dyDescent="0.2">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c r="AN177" s="19"/>
      <c r="AO177" s="19"/>
      <c r="AP177" s="19"/>
      <c r="AQ177" s="19"/>
      <c r="AR177" s="19"/>
    </row>
    <row r="178" spans="1:44" x14ac:dyDescent="0.2">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c r="AN178" s="19"/>
      <c r="AO178" s="19"/>
      <c r="AP178" s="19"/>
      <c r="AQ178" s="19"/>
      <c r="AR178" s="19"/>
    </row>
    <row r="179" spans="1:44" x14ac:dyDescent="0.2">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c r="AN179" s="19"/>
      <c r="AO179" s="19"/>
      <c r="AP179" s="19"/>
      <c r="AQ179" s="19"/>
      <c r="AR179" s="19"/>
    </row>
    <row r="180" spans="1:44" x14ac:dyDescent="0.2">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c r="AN180" s="19"/>
      <c r="AO180" s="19"/>
      <c r="AP180" s="19"/>
      <c r="AQ180" s="19"/>
      <c r="AR180" s="19"/>
    </row>
    <row r="181" spans="1:44" x14ac:dyDescent="0.2">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c r="AN181" s="19"/>
      <c r="AO181" s="19"/>
      <c r="AP181" s="19"/>
      <c r="AQ181" s="19"/>
      <c r="AR181" s="19"/>
    </row>
    <row r="182" spans="1:44" x14ac:dyDescent="0.2">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c r="AN182" s="19"/>
      <c r="AO182" s="19"/>
      <c r="AP182" s="19"/>
      <c r="AQ182" s="19"/>
      <c r="AR182" s="19"/>
    </row>
    <row r="183" spans="1:44" x14ac:dyDescent="0.2">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19"/>
      <c r="AM183" s="19"/>
      <c r="AN183" s="19"/>
      <c r="AO183" s="19"/>
      <c r="AP183" s="19"/>
      <c r="AQ183" s="19"/>
      <c r="AR183" s="19"/>
    </row>
    <row r="184" spans="1:44" x14ac:dyDescent="0.2">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c r="AN184" s="19"/>
      <c r="AO184" s="19"/>
      <c r="AP184" s="19"/>
      <c r="AQ184" s="19"/>
      <c r="AR184" s="19"/>
    </row>
    <row r="185" spans="1:44" x14ac:dyDescent="0.2">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c r="AL185" s="19"/>
      <c r="AM185" s="19"/>
      <c r="AN185" s="19"/>
      <c r="AO185" s="19"/>
      <c r="AP185" s="19"/>
      <c r="AQ185" s="19"/>
      <c r="AR185" s="19"/>
    </row>
    <row r="186" spans="1:44" x14ac:dyDescent="0.2">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c r="AL186" s="19"/>
      <c r="AM186" s="19"/>
      <c r="AN186" s="19"/>
      <c r="AO186" s="19"/>
      <c r="AP186" s="19"/>
      <c r="AQ186" s="19"/>
      <c r="AR186" s="19"/>
    </row>
    <row r="187" spans="1:44" x14ac:dyDescent="0.2">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19"/>
      <c r="AN187" s="19"/>
      <c r="AO187" s="19"/>
      <c r="AP187" s="19"/>
      <c r="AQ187" s="19"/>
      <c r="AR187" s="19"/>
    </row>
    <row r="188" spans="1:44" x14ac:dyDescent="0.2">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c r="AI188" s="19"/>
      <c r="AJ188" s="19"/>
      <c r="AK188" s="19"/>
      <c r="AL188" s="19"/>
      <c r="AM188" s="19"/>
      <c r="AN188" s="19"/>
      <c r="AO188" s="19"/>
      <c r="AP188" s="19"/>
      <c r="AQ188" s="19"/>
      <c r="AR188" s="19"/>
    </row>
    <row r="189" spans="1:44" x14ac:dyDescent="0.2">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c r="AA189" s="19"/>
      <c r="AB189" s="19"/>
      <c r="AC189" s="19"/>
      <c r="AD189" s="19"/>
      <c r="AE189" s="19"/>
      <c r="AF189" s="19"/>
      <c r="AG189" s="19"/>
      <c r="AH189" s="19"/>
      <c r="AI189" s="19"/>
      <c r="AJ189" s="19"/>
      <c r="AK189" s="19"/>
      <c r="AL189" s="19"/>
      <c r="AM189" s="19"/>
      <c r="AN189" s="19"/>
      <c r="AO189" s="19"/>
      <c r="AP189" s="19"/>
      <c r="AQ189" s="19"/>
      <c r="AR189" s="19"/>
    </row>
    <row r="190" spans="1:44" x14ac:dyDescent="0.2">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c r="AE190" s="19"/>
      <c r="AF190" s="19"/>
      <c r="AG190" s="19"/>
      <c r="AH190" s="19"/>
      <c r="AI190" s="19"/>
      <c r="AJ190" s="19"/>
      <c r="AK190" s="19"/>
      <c r="AL190" s="19"/>
      <c r="AM190" s="19"/>
      <c r="AN190" s="19"/>
      <c r="AO190" s="19"/>
      <c r="AP190" s="19"/>
      <c r="AQ190" s="19"/>
      <c r="AR190" s="19"/>
    </row>
  </sheetData>
  <sheetProtection algorithmName="SHA-512" hashValue="3gQHg7L1J9wyfBXBrkPRCsL44rhJn+NXlXIqoWk68qHX6z2G6+Aginix74UmSIm7RsWLITr5qZYnUpT2dZRGuA==" saltValue="Hp1mRHP7aQLBqMP+AN+OLg==" spinCount="100000" sheet="1" selectLockedCells="1"/>
  <protectedRanges>
    <protectedRange sqref="E10" name="Range2"/>
    <protectedRange sqref="E9" name="Range1"/>
  </protectedRanges>
  <mergeCells count="4">
    <mergeCell ref="X31:AE31"/>
    <mergeCell ref="D1:H3"/>
    <mergeCell ref="A4:H5"/>
    <mergeCell ref="A7:F7"/>
  </mergeCells>
  <dataValidations count="3">
    <dataValidation type="list" allowBlank="1" showInputMessage="1" showErrorMessage="1" sqref="E9 IZ9 WLQ983048 WBU983048 VRY983048 VIC983048 UYG983048 UOK983048 UEO983048 TUS983048 TKW983048 TBA983048 SRE983048 SHI983048 RXM983048 RNQ983048 RDU983048 QTY983048 QKC983048 QAG983048 PQK983048 PGO983048 OWS983048 OMW983048 ODA983048 NTE983048 NJI983048 MZM983048 MPQ983048 MFU983048 LVY983048 LMC983048 LCG983048 KSK983048 KIO983048 JYS983048 JOW983048 JFA983048 IVE983048 ILI983048 IBM983048 HRQ983048 HHU983048 GXY983048 GOC983048 GEG983048 FUK983048 FKO983048 FAS983048 EQW983048 EHA983048 DXE983048 DNI983048 DDM983048 CTQ983048 CJU983048 BZY983048 BQC983048 BGG983048 AWK983048 AMO983048 ACS983048 SW983048 JA983048 D983048:E983048 WVM917512 WLQ917512 WBU917512 VRY917512 VIC917512 UYG917512 UOK917512 UEO917512 TUS917512 TKW917512 TBA917512 SRE917512 SHI917512 RXM917512 RNQ917512 RDU917512 QTY917512 QKC917512 QAG917512 PQK917512 PGO917512 OWS917512 OMW917512 ODA917512 NTE917512 NJI917512 MZM917512 MPQ917512 MFU917512 LVY917512 LMC917512 LCG917512 KSK917512 KIO917512 JYS917512 JOW917512 JFA917512 IVE917512 ILI917512 IBM917512 HRQ917512 HHU917512 GXY917512 GOC917512 GEG917512 FUK917512 FKO917512 FAS917512 EQW917512 EHA917512 DXE917512 DNI917512 DDM917512 CTQ917512 CJU917512 BZY917512 BQC917512 BGG917512 AWK917512 AMO917512 ACS917512 SW917512 JA917512 D917512:E917512 WVM851976 WLQ851976 WBU851976 VRY851976 VIC851976 UYG851976 UOK851976 UEO851976 TUS851976 TKW851976 TBA851976 SRE851976 SHI851976 RXM851976 RNQ851976 RDU851976 QTY851976 QKC851976 QAG851976 PQK851976 PGO851976 OWS851976 OMW851976 ODA851976 NTE851976 NJI851976 MZM851976 MPQ851976 MFU851976 LVY851976 LMC851976 LCG851976 KSK851976 KIO851976 JYS851976 JOW851976 JFA851976 IVE851976 ILI851976 IBM851976 HRQ851976 HHU851976 GXY851976 GOC851976 GEG851976 FUK851976 FKO851976 FAS851976 EQW851976 EHA851976 DXE851976 DNI851976 DDM851976 CTQ851976 CJU851976 BZY851976 BQC851976 BGG851976 AWK851976 AMO851976 ACS851976 SW851976 JA851976 D851976:E851976 WVM786440 WLQ786440 WBU786440 VRY786440 VIC786440 UYG786440 UOK786440 UEO786440 TUS786440 TKW786440 TBA786440 SRE786440 SHI786440 RXM786440 RNQ786440 RDU786440 QTY786440 QKC786440 QAG786440 PQK786440 PGO786440 OWS786440 OMW786440 ODA786440 NTE786440 NJI786440 MZM786440 MPQ786440 MFU786440 LVY786440 LMC786440 LCG786440 KSK786440 KIO786440 JYS786440 JOW786440 JFA786440 IVE786440 ILI786440 IBM786440 HRQ786440 HHU786440 GXY786440 GOC786440 GEG786440 FUK786440 FKO786440 FAS786440 EQW786440 EHA786440 DXE786440 DNI786440 DDM786440 CTQ786440 CJU786440 BZY786440 BQC786440 BGG786440 AWK786440 AMO786440 ACS786440 SW786440 JA786440 D786440:E786440 WVM720904 WLQ720904 WBU720904 VRY720904 VIC720904 UYG720904 UOK720904 UEO720904 TUS720904 TKW720904 TBA720904 SRE720904 SHI720904 RXM720904 RNQ720904 RDU720904 QTY720904 QKC720904 QAG720904 PQK720904 PGO720904 OWS720904 OMW720904 ODA720904 NTE720904 NJI720904 MZM720904 MPQ720904 MFU720904 LVY720904 LMC720904 LCG720904 KSK720904 KIO720904 JYS720904 JOW720904 JFA720904 IVE720904 ILI720904 IBM720904 HRQ720904 HHU720904 GXY720904 GOC720904 GEG720904 FUK720904 FKO720904 FAS720904 EQW720904 EHA720904 DXE720904 DNI720904 DDM720904 CTQ720904 CJU720904 BZY720904 BQC720904 BGG720904 AWK720904 AMO720904 ACS720904 SW720904 JA720904 D720904:E720904 WVM655368 WLQ655368 WBU655368 VRY655368 VIC655368 UYG655368 UOK655368 UEO655368 TUS655368 TKW655368 TBA655368 SRE655368 SHI655368 RXM655368 RNQ655368 RDU655368 QTY655368 QKC655368 QAG655368 PQK655368 PGO655368 OWS655368 OMW655368 ODA655368 NTE655368 NJI655368 MZM655368 MPQ655368 MFU655368 LVY655368 LMC655368 LCG655368 KSK655368 KIO655368 JYS655368 JOW655368 JFA655368 IVE655368 ILI655368 IBM655368 HRQ655368 HHU655368 GXY655368 GOC655368 GEG655368 FUK655368 FKO655368 FAS655368 EQW655368 EHA655368 DXE655368 DNI655368 DDM655368 CTQ655368 CJU655368 BZY655368 BQC655368 BGG655368 AWK655368 AMO655368 ACS655368 SW655368 JA655368 D655368:E655368 WVM589832 WLQ589832 WBU589832 VRY589832 VIC589832 UYG589832 UOK589832 UEO589832 TUS589832 TKW589832 TBA589832 SRE589832 SHI589832 RXM589832 RNQ589832 RDU589832 QTY589832 QKC589832 QAG589832 PQK589832 PGO589832 OWS589832 OMW589832 ODA589832 NTE589832 NJI589832 MZM589832 MPQ589832 MFU589832 LVY589832 LMC589832 LCG589832 KSK589832 KIO589832 JYS589832 JOW589832 JFA589832 IVE589832 ILI589832 IBM589832 HRQ589832 HHU589832 GXY589832 GOC589832 GEG589832 FUK589832 FKO589832 FAS589832 EQW589832 EHA589832 DXE589832 DNI589832 DDM589832 CTQ589832 CJU589832 BZY589832 BQC589832 BGG589832 AWK589832 AMO589832 ACS589832 SW589832 JA589832 D589832:E589832 WVM524296 WLQ524296 WBU524296 VRY524296 VIC524296 UYG524296 UOK524296 UEO524296 TUS524296 TKW524296 TBA524296 SRE524296 SHI524296 RXM524296 RNQ524296 RDU524296 QTY524296 QKC524296 QAG524296 PQK524296 PGO524296 OWS524296 OMW524296 ODA524296 NTE524296 NJI524296 MZM524296 MPQ524296 MFU524296 LVY524296 LMC524296 LCG524296 KSK524296 KIO524296 JYS524296 JOW524296 JFA524296 IVE524296 ILI524296 IBM524296 HRQ524296 HHU524296 GXY524296 GOC524296 GEG524296 FUK524296 FKO524296 FAS524296 EQW524296 EHA524296 DXE524296 DNI524296 DDM524296 CTQ524296 CJU524296 BZY524296 BQC524296 BGG524296 AWK524296 AMO524296 ACS524296 SW524296 JA524296 D524296:E524296 WVM458760 WLQ458760 WBU458760 VRY458760 VIC458760 UYG458760 UOK458760 UEO458760 TUS458760 TKW458760 TBA458760 SRE458760 SHI458760 RXM458760 RNQ458760 RDU458760 QTY458760 QKC458760 QAG458760 PQK458760 PGO458760 OWS458760 OMW458760 ODA458760 NTE458760 NJI458760 MZM458760 MPQ458760 MFU458760 LVY458760 LMC458760 LCG458760 KSK458760 KIO458760 JYS458760 JOW458760 JFA458760 IVE458760 ILI458760 IBM458760 HRQ458760 HHU458760 GXY458760 GOC458760 GEG458760 FUK458760 FKO458760 FAS458760 EQW458760 EHA458760 DXE458760 DNI458760 DDM458760 CTQ458760 CJU458760 BZY458760 BQC458760 BGG458760 AWK458760 AMO458760 ACS458760 SW458760 JA458760 D458760:E458760 WVM393224 WLQ393224 WBU393224 VRY393224 VIC393224 UYG393224 UOK393224 UEO393224 TUS393224 TKW393224 TBA393224 SRE393224 SHI393224 RXM393224 RNQ393224 RDU393224 QTY393224 QKC393224 QAG393224 PQK393224 PGO393224 OWS393224 OMW393224 ODA393224 NTE393224 NJI393224 MZM393224 MPQ393224 MFU393224 LVY393224 LMC393224 LCG393224 KSK393224 KIO393224 JYS393224 JOW393224 JFA393224 IVE393224 ILI393224 IBM393224 HRQ393224 HHU393224 GXY393224 GOC393224 GEG393224 FUK393224 FKO393224 FAS393224 EQW393224 EHA393224 DXE393224 DNI393224 DDM393224 CTQ393224 CJU393224 BZY393224 BQC393224 BGG393224 AWK393224 AMO393224 ACS393224 SW393224 JA393224 D393224:E393224 WVM327688 WLQ327688 WBU327688 VRY327688 VIC327688 UYG327688 UOK327688 UEO327688 TUS327688 TKW327688 TBA327688 SRE327688 SHI327688 RXM327688 RNQ327688 RDU327688 QTY327688 QKC327688 QAG327688 PQK327688 PGO327688 OWS327688 OMW327688 ODA327688 NTE327688 NJI327688 MZM327688 MPQ327688 MFU327688 LVY327688 LMC327688 LCG327688 KSK327688 KIO327688 JYS327688 JOW327688 JFA327688 IVE327688 ILI327688 IBM327688 HRQ327688 HHU327688 GXY327688 GOC327688 GEG327688 FUK327688 FKO327688 FAS327688 EQW327688 EHA327688 DXE327688 DNI327688 DDM327688 CTQ327688 CJU327688 BZY327688 BQC327688 BGG327688 AWK327688 AMO327688 ACS327688 SW327688 JA327688 D327688:E327688 WVM262152 WLQ262152 WBU262152 VRY262152 VIC262152 UYG262152 UOK262152 UEO262152 TUS262152 TKW262152 TBA262152 SRE262152 SHI262152 RXM262152 RNQ262152 RDU262152 QTY262152 QKC262152 QAG262152 PQK262152 PGO262152 OWS262152 OMW262152 ODA262152 NTE262152 NJI262152 MZM262152 MPQ262152 MFU262152 LVY262152 LMC262152 LCG262152 KSK262152 KIO262152 JYS262152 JOW262152 JFA262152 IVE262152 ILI262152 IBM262152 HRQ262152 HHU262152 GXY262152 GOC262152 GEG262152 FUK262152 FKO262152 FAS262152 EQW262152 EHA262152 DXE262152 DNI262152 DDM262152 CTQ262152 CJU262152 BZY262152 BQC262152 BGG262152 AWK262152 AMO262152 ACS262152 SW262152 JA262152 D262152:E262152 WVM196616 WLQ196616 WBU196616 VRY196616 VIC196616 UYG196616 UOK196616 UEO196616 TUS196616 TKW196616 TBA196616 SRE196616 SHI196616 RXM196616 RNQ196616 RDU196616 QTY196616 QKC196616 QAG196616 PQK196616 PGO196616 OWS196616 OMW196616 ODA196616 NTE196616 NJI196616 MZM196616 MPQ196616 MFU196616 LVY196616 LMC196616 LCG196616 KSK196616 KIO196616 JYS196616 JOW196616 JFA196616 IVE196616 ILI196616 IBM196616 HRQ196616 HHU196616 GXY196616 GOC196616 GEG196616 FUK196616 FKO196616 FAS196616 EQW196616 EHA196616 DXE196616 DNI196616 DDM196616 CTQ196616 CJU196616 BZY196616 BQC196616 BGG196616 AWK196616 AMO196616 ACS196616 SW196616 JA196616 D196616:E196616 WVM131080 WLQ131080 WBU131080 VRY131080 VIC131080 UYG131080 UOK131080 UEO131080 TUS131080 TKW131080 TBA131080 SRE131080 SHI131080 RXM131080 RNQ131080 RDU131080 QTY131080 QKC131080 QAG131080 PQK131080 PGO131080 OWS131080 OMW131080 ODA131080 NTE131080 NJI131080 MZM131080 MPQ131080 MFU131080 LVY131080 LMC131080 LCG131080 KSK131080 KIO131080 JYS131080 JOW131080 JFA131080 IVE131080 ILI131080 IBM131080 HRQ131080 HHU131080 GXY131080 GOC131080 GEG131080 FUK131080 FKO131080 FAS131080 EQW131080 EHA131080 DXE131080 DNI131080 DDM131080 CTQ131080 CJU131080 BZY131080 BQC131080 BGG131080 AWK131080 AMO131080 ACS131080 SW131080 JA131080 D131080:E131080 WVM65544 WLQ65544 WBU65544 VRY65544 VIC65544 UYG65544 UOK65544 UEO65544 TUS65544 TKW65544 TBA65544 SRE65544 SHI65544 RXM65544 RNQ65544 RDU65544 QTY65544 QKC65544 QAG65544 PQK65544 PGO65544 OWS65544 OMW65544 ODA65544 NTE65544 NJI65544 MZM65544 MPQ65544 MFU65544 LVY65544 LMC65544 LCG65544 KSK65544 KIO65544 JYS65544 JOW65544 JFA65544 IVE65544 ILI65544 IBM65544 HRQ65544 HHU65544 GXY65544 GOC65544 GEG65544 FUK65544 FKO65544 FAS65544 EQW65544 EHA65544 DXE65544 DNI65544 DDM65544 CTQ65544 CJU65544 BZY65544 BQC65544 BGG65544 AWK65544 AMO65544 ACS65544 SW65544 JA65544 D65544:E65544 WVM8 WLQ8 WBU8 VRY8 VIC8 UYG8 UOK8 UEO8 TUS8 TKW8 TBA8 SRE8 SHI8 RXM8 RNQ8 RDU8 QTY8 QKC8 QAG8 PQK8 PGO8 OWS8 OMW8 ODA8 NTE8 NJI8 MZM8 MPQ8 MFU8 LVY8 LMC8 LCG8 KSK8 KIO8 JYS8 JOW8 JFA8 IVE8 ILI8 IBM8 HRQ8 HHU8 GXY8 GOC8 GEG8 FUK8 FKO8 FAS8 EQW8 EHA8 DXE8 DNI8 DDM8 CTQ8 CJU8 BZY8 BQC8 BGG8 AWK8 AMO8 ACS8 SW8 JA8 WVM983048 WVP983050 WLT983050 WBX983050 VSB983050 VIF983050 UYJ983050 UON983050 UER983050 TUV983050 TKZ983050 TBD983050 SRH983050 SHL983050 RXP983050 RNT983050 RDX983050 QUB983050 QKF983050 QAJ983050 PQN983050 PGR983050 OWV983050 OMZ983050 ODD983050 NTH983050 NJL983050 MZP983050 MPT983050 MFX983050 LWB983050 LMF983050 LCJ983050 KSN983050 KIR983050 JYV983050 JOZ983050 JFD983050 IVH983050 ILL983050 IBP983050 HRT983050 HHX983050 GYB983050 GOF983050 GEJ983050 FUN983050 FKR983050 FAV983050 EQZ983050 EHD983050 DXH983050 DNL983050 DDP983050 CTT983050 CJX983050 CAB983050 BQF983050 BGJ983050 AWN983050 AMR983050 ACV983050 SZ983050 JD983050 H983050 WVP917514 WLT917514 WBX917514 VSB917514 VIF917514 UYJ917514 UON917514 UER917514 TUV917514 TKZ917514 TBD917514 SRH917514 SHL917514 RXP917514 RNT917514 RDX917514 QUB917514 QKF917514 QAJ917514 PQN917514 PGR917514 OWV917514 OMZ917514 ODD917514 NTH917514 NJL917514 MZP917514 MPT917514 MFX917514 LWB917514 LMF917514 LCJ917514 KSN917514 KIR917514 JYV917514 JOZ917514 JFD917514 IVH917514 ILL917514 IBP917514 HRT917514 HHX917514 GYB917514 GOF917514 GEJ917514 FUN917514 FKR917514 FAV917514 EQZ917514 EHD917514 DXH917514 DNL917514 DDP917514 CTT917514 CJX917514 CAB917514 BQF917514 BGJ917514 AWN917514 AMR917514 ACV917514 SZ917514 JD917514 H917514 WVP851978 WLT851978 WBX851978 VSB851978 VIF851978 UYJ851978 UON851978 UER851978 TUV851978 TKZ851978 TBD851978 SRH851978 SHL851978 RXP851978 RNT851978 RDX851978 QUB851978 QKF851978 QAJ851978 PQN851978 PGR851978 OWV851978 OMZ851978 ODD851978 NTH851978 NJL851978 MZP851978 MPT851978 MFX851978 LWB851978 LMF851978 LCJ851978 KSN851978 KIR851978 JYV851978 JOZ851978 JFD851978 IVH851978 ILL851978 IBP851978 HRT851978 HHX851978 GYB851978 GOF851978 GEJ851978 FUN851978 FKR851978 FAV851978 EQZ851978 EHD851978 DXH851978 DNL851978 DDP851978 CTT851978 CJX851978 CAB851978 BQF851978 BGJ851978 AWN851978 AMR851978 ACV851978 SZ851978 JD851978 H851978 WVP786442 WLT786442 WBX786442 VSB786442 VIF786442 UYJ786442 UON786442 UER786442 TUV786442 TKZ786442 TBD786442 SRH786442 SHL786442 RXP786442 RNT786442 RDX786442 QUB786442 QKF786442 QAJ786442 PQN786442 PGR786442 OWV786442 OMZ786442 ODD786442 NTH786442 NJL786442 MZP786442 MPT786442 MFX786442 LWB786442 LMF786442 LCJ786442 KSN786442 KIR786442 JYV786442 JOZ786442 JFD786442 IVH786442 ILL786442 IBP786442 HRT786442 HHX786442 GYB786442 GOF786442 GEJ786442 FUN786442 FKR786442 FAV786442 EQZ786442 EHD786442 DXH786442 DNL786442 DDP786442 CTT786442 CJX786442 CAB786442 BQF786442 BGJ786442 AWN786442 AMR786442 ACV786442 SZ786442 JD786442 H786442 WVP720906 WLT720906 WBX720906 VSB720906 VIF720906 UYJ720906 UON720906 UER720906 TUV720906 TKZ720906 TBD720906 SRH720906 SHL720906 RXP720906 RNT720906 RDX720906 QUB720906 QKF720906 QAJ720906 PQN720906 PGR720906 OWV720906 OMZ720906 ODD720906 NTH720906 NJL720906 MZP720906 MPT720906 MFX720906 LWB720906 LMF720906 LCJ720906 KSN720906 KIR720906 JYV720906 JOZ720906 JFD720906 IVH720906 ILL720906 IBP720906 HRT720906 HHX720906 GYB720906 GOF720906 GEJ720906 FUN720906 FKR720906 FAV720906 EQZ720906 EHD720906 DXH720906 DNL720906 DDP720906 CTT720906 CJX720906 CAB720906 BQF720906 BGJ720906 AWN720906 AMR720906 ACV720906 SZ720906 JD720906 H720906 WVP655370 WLT655370 WBX655370 VSB655370 VIF655370 UYJ655370 UON655370 UER655370 TUV655370 TKZ655370 TBD655370 SRH655370 SHL655370 RXP655370 RNT655370 RDX655370 QUB655370 QKF655370 QAJ655370 PQN655370 PGR655370 OWV655370 OMZ655370 ODD655370 NTH655370 NJL655370 MZP655370 MPT655370 MFX655370 LWB655370 LMF655370 LCJ655370 KSN655370 KIR655370 JYV655370 JOZ655370 JFD655370 IVH655370 ILL655370 IBP655370 HRT655370 HHX655370 GYB655370 GOF655370 GEJ655370 FUN655370 FKR655370 FAV655370 EQZ655370 EHD655370 DXH655370 DNL655370 DDP655370 CTT655370 CJX655370 CAB655370 BQF655370 BGJ655370 AWN655370 AMR655370 ACV655370 SZ655370 JD655370 H655370 WVP589834 WLT589834 WBX589834 VSB589834 VIF589834 UYJ589834 UON589834 UER589834 TUV589834 TKZ589834 TBD589834 SRH589834 SHL589834 RXP589834 RNT589834 RDX589834 QUB589834 QKF589834 QAJ589834 PQN589834 PGR589834 OWV589834 OMZ589834 ODD589834 NTH589834 NJL589834 MZP589834 MPT589834 MFX589834 LWB589834 LMF589834 LCJ589834 KSN589834 KIR589834 JYV589834 JOZ589834 JFD589834 IVH589834 ILL589834 IBP589834 HRT589834 HHX589834 GYB589834 GOF589834 GEJ589834 FUN589834 FKR589834 FAV589834 EQZ589834 EHD589834 DXH589834 DNL589834 DDP589834 CTT589834 CJX589834 CAB589834 BQF589834 BGJ589834 AWN589834 AMR589834 ACV589834 SZ589834 JD589834 H589834 WVP524298 WLT524298 WBX524298 VSB524298 VIF524298 UYJ524298 UON524298 UER524298 TUV524298 TKZ524298 TBD524298 SRH524298 SHL524298 RXP524298 RNT524298 RDX524298 QUB524298 QKF524298 QAJ524298 PQN524298 PGR524298 OWV524298 OMZ524298 ODD524298 NTH524298 NJL524298 MZP524298 MPT524298 MFX524298 LWB524298 LMF524298 LCJ524298 KSN524298 KIR524298 JYV524298 JOZ524298 JFD524298 IVH524298 ILL524298 IBP524298 HRT524298 HHX524298 GYB524298 GOF524298 GEJ524298 FUN524298 FKR524298 FAV524298 EQZ524298 EHD524298 DXH524298 DNL524298 DDP524298 CTT524298 CJX524298 CAB524298 BQF524298 BGJ524298 AWN524298 AMR524298 ACV524298 SZ524298 JD524298 H524298 WVP458762 WLT458762 WBX458762 VSB458762 VIF458762 UYJ458762 UON458762 UER458762 TUV458762 TKZ458762 TBD458762 SRH458762 SHL458762 RXP458762 RNT458762 RDX458762 QUB458762 QKF458762 QAJ458762 PQN458762 PGR458762 OWV458762 OMZ458762 ODD458762 NTH458762 NJL458762 MZP458762 MPT458762 MFX458762 LWB458762 LMF458762 LCJ458762 KSN458762 KIR458762 JYV458762 JOZ458762 JFD458762 IVH458762 ILL458762 IBP458762 HRT458762 HHX458762 GYB458762 GOF458762 GEJ458762 FUN458762 FKR458762 FAV458762 EQZ458762 EHD458762 DXH458762 DNL458762 DDP458762 CTT458762 CJX458762 CAB458762 BQF458762 BGJ458762 AWN458762 AMR458762 ACV458762 SZ458762 JD458762 H458762 WVP393226 WLT393226 WBX393226 VSB393226 VIF393226 UYJ393226 UON393226 UER393226 TUV393226 TKZ393226 TBD393226 SRH393226 SHL393226 RXP393226 RNT393226 RDX393226 QUB393226 QKF393226 QAJ393226 PQN393226 PGR393226 OWV393226 OMZ393226 ODD393226 NTH393226 NJL393226 MZP393226 MPT393226 MFX393226 LWB393226 LMF393226 LCJ393226 KSN393226 KIR393226 JYV393226 JOZ393226 JFD393226 IVH393226 ILL393226 IBP393226 HRT393226 HHX393226 GYB393226 GOF393226 GEJ393226 FUN393226 FKR393226 FAV393226 EQZ393226 EHD393226 DXH393226 DNL393226 DDP393226 CTT393226 CJX393226 CAB393226 BQF393226 BGJ393226 AWN393226 AMR393226 ACV393226 SZ393226 JD393226 H393226 WVP327690 WLT327690 WBX327690 VSB327690 VIF327690 UYJ327690 UON327690 UER327690 TUV327690 TKZ327690 TBD327690 SRH327690 SHL327690 RXP327690 RNT327690 RDX327690 QUB327690 QKF327690 QAJ327690 PQN327690 PGR327690 OWV327690 OMZ327690 ODD327690 NTH327690 NJL327690 MZP327690 MPT327690 MFX327690 LWB327690 LMF327690 LCJ327690 KSN327690 KIR327690 JYV327690 JOZ327690 JFD327690 IVH327690 ILL327690 IBP327690 HRT327690 HHX327690 GYB327690 GOF327690 GEJ327690 FUN327690 FKR327690 FAV327690 EQZ327690 EHD327690 DXH327690 DNL327690 DDP327690 CTT327690 CJX327690 CAB327690 BQF327690 BGJ327690 AWN327690 AMR327690 ACV327690 SZ327690 JD327690 H327690 WVP262154 WLT262154 WBX262154 VSB262154 VIF262154 UYJ262154 UON262154 UER262154 TUV262154 TKZ262154 TBD262154 SRH262154 SHL262154 RXP262154 RNT262154 RDX262154 QUB262154 QKF262154 QAJ262154 PQN262154 PGR262154 OWV262154 OMZ262154 ODD262154 NTH262154 NJL262154 MZP262154 MPT262154 MFX262154 LWB262154 LMF262154 LCJ262154 KSN262154 KIR262154 JYV262154 JOZ262154 JFD262154 IVH262154 ILL262154 IBP262154 HRT262154 HHX262154 GYB262154 GOF262154 GEJ262154 FUN262154 FKR262154 FAV262154 EQZ262154 EHD262154 DXH262154 DNL262154 DDP262154 CTT262154 CJX262154 CAB262154 BQF262154 BGJ262154 AWN262154 AMR262154 ACV262154 SZ262154 JD262154 H262154 WVP196618 WLT196618 WBX196618 VSB196618 VIF196618 UYJ196618 UON196618 UER196618 TUV196618 TKZ196618 TBD196618 SRH196618 SHL196618 RXP196618 RNT196618 RDX196618 QUB196618 QKF196618 QAJ196618 PQN196618 PGR196618 OWV196618 OMZ196618 ODD196618 NTH196618 NJL196618 MZP196618 MPT196618 MFX196618 LWB196618 LMF196618 LCJ196618 KSN196618 KIR196618 JYV196618 JOZ196618 JFD196618 IVH196618 ILL196618 IBP196618 HRT196618 HHX196618 GYB196618 GOF196618 GEJ196618 FUN196618 FKR196618 FAV196618 EQZ196618 EHD196618 DXH196618 DNL196618 DDP196618 CTT196618 CJX196618 CAB196618 BQF196618 BGJ196618 AWN196618 AMR196618 ACV196618 SZ196618 JD196618 H196618 WVP131082 WLT131082 WBX131082 VSB131082 VIF131082 UYJ131082 UON131082 UER131082 TUV131082 TKZ131082 TBD131082 SRH131082 SHL131082 RXP131082 RNT131082 RDX131082 QUB131082 QKF131082 QAJ131082 PQN131082 PGR131082 OWV131082 OMZ131082 ODD131082 NTH131082 NJL131082 MZP131082 MPT131082 MFX131082 LWB131082 LMF131082 LCJ131082 KSN131082 KIR131082 JYV131082 JOZ131082 JFD131082 IVH131082 ILL131082 IBP131082 HRT131082 HHX131082 GYB131082 GOF131082 GEJ131082 FUN131082 FKR131082 FAV131082 EQZ131082 EHD131082 DXH131082 DNL131082 DDP131082 CTT131082 CJX131082 CAB131082 BQF131082 BGJ131082 AWN131082 AMR131082 ACV131082 SZ131082 JD131082 H131082 WVP65546 WLT65546 WBX65546 VSB65546 VIF65546 UYJ65546 UON65546 UER65546 TUV65546 TKZ65546 TBD65546 SRH65546 SHL65546 RXP65546 RNT65546 RDX65546 QUB65546 QKF65546 QAJ65546 PQN65546 PGR65546 OWV65546 OMZ65546 ODD65546 NTH65546 NJL65546 MZP65546 MPT65546 MFX65546 LWB65546 LMF65546 LCJ65546 KSN65546 KIR65546 JYV65546 JOZ65546 JFD65546 IVH65546 ILL65546 IBP65546 HRT65546 HHX65546 GYB65546 GOF65546 GEJ65546 FUN65546 FKR65546 FAV65546 EQZ65546 EHD65546 DXH65546 DNL65546 DDP65546 CTT65546 CJX65546 CAB65546 BQF65546 BGJ65546 AWN65546 AMR65546 ACV65546 SZ65546 JD65546 H65546 WVP10 WLT10 WBX10 VSB10 VIF10 UYJ10 UON10 UER10 TUV10 TKZ10 TBD10 SRH10 SHL10 RXP10 RNT10 RDX10 QUB10 QKF10 QAJ10 PQN10 PGR10 OWV10 OMZ10 ODD10 NTH10 NJL10 MZP10 MPT10 MFX10 LWB10 LMF10 LCJ10 KSN10 KIR10 JYV10 JOZ10 JFD10 IVH10 ILL10 IBP10 HRT10 HHX10 GYB10 GOF10 GEJ10 FUN10 FKR10 FAV10 EQZ10 EHD10 DXH10 DNL10 DDP10 CTT10 CJX10 CAB10 BQF10 BGJ10 AWN10 AMR10 ACV10 SZ10 JD10 WVL983049 WLP983049 WBT983049 VRX983049 VIB983049 UYF983049 UOJ983049 UEN983049 TUR983049 TKV983049 TAZ983049 SRD983049 SHH983049 RXL983049 RNP983049 RDT983049 QTX983049 QKB983049 QAF983049 PQJ983049 PGN983049 OWR983049 OMV983049 OCZ983049 NTD983049 NJH983049 MZL983049 MPP983049 MFT983049 LVX983049 LMB983049 LCF983049 KSJ983049 KIN983049 JYR983049 JOV983049 JEZ983049 IVD983049 ILH983049 IBL983049 HRP983049 HHT983049 GXX983049 GOB983049 GEF983049 FUJ983049 FKN983049 FAR983049 EQV983049 EGZ983049 DXD983049 DNH983049 DDL983049 CTP983049 CJT983049 BZX983049 BQB983049 BGF983049 AWJ983049 AMN983049 ACR983049 SV983049 IZ983049 WVL917513 WLP917513 WBT917513 VRX917513 VIB917513 UYF917513 UOJ917513 UEN917513 TUR917513 TKV917513 TAZ917513 SRD917513 SHH917513 RXL917513 RNP917513 RDT917513 QTX917513 QKB917513 QAF917513 PQJ917513 PGN917513 OWR917513 OMV917513 OCZ917513 NTD917513 NJH917513 MZL917513 MPP917513 MFT917513 LVX917513 LMB917513 LCF917513 KSJ917513 KIN917513 JYR917513 JOV917513 JEZ917513 IVD917513 ILH917513 IBL917513 HRP917513 HHT917513 GXX917513 GOB917513 GEF917513 FUJ917513 FKN917513 FAR917513 EQV917513 EGZ917513 DXD917513 DNH917513 DDL917513 CTP917513 CJT917513 BZX917513 BQB917513 BGF917513 AWJ917513 AMN917513 ACR917513 SV917513 IZ917513 WVL851977 WLP851977 WBT851977 VRX851977 VIB851977 UYF851977 UOJ851977 UEN851977 TUR851977 TKV851977 TAZ851977 SRD851977 SHH851977 RXL851977 RNP851977 RDT851977 QTX851977 QKB851977 QAF851977 PQJ851977 PGN851977 OWR851977 OMV851977 OCZ851977 NTD851977 NJH851977 MZL851977 MPP851977 MFT851977 LVX851977 LMB851977 LCF851977 KSJ851977 KIN851977 JYR851977 JOV851977 JEZ851977 IVD851977 ILH851977 IBL851977 HRP851977 HHT851977 GXX851977 GOB851977 GEF851977 FUJ851977 FKN851977 FAR851977 EQV851977 EGZ851977 DXD851977 DNH851977 DDL851977 CTP851977 CJT851977 BZX851977 BQB851977 BGF851977 AWJ851977 AMN851977 ACR851977 SV851977 IZ851977 WVL786441 WLP786441 WBT786441 VRX786441 VIB786441 UYF786441 UOJ786441 UEN786441 TUR786441 TKV786441 TAZ786441 SRD786441 SHH786441 RXL786441 RNP786441 RDT786441 QTX786441 QKB786441 QAF786441 PQJ786441 PGN786441 OWR786441 OMV786441 OCZ786441 NTD786441 NJH786441 MZL786441 MPP786441 MFT786441 LVX786441 LMB786441 LCF786441 KSJ786441 KIN786441 JYR786441 JOV786441 JEZ786441 IVD786441 ILH786441 IBL786441 HRP786441 HHT786441 GXX786441 GOB786441 GEF786441 FUJ786441 FKN786441 FAR786441 EQV786441 EGZ786441 DXD786441 DNH786441 DDL786441 CTP786441 CJT786441 BZX786441 BQB786441 BGF786441 AWJ786441 AMN786441 ACR786441 SV786441 IZ786441 WVL720905 WLP720905 WBT720905 VRX720905 VIB720905 UYF720905 UOJ720905 UEN720905 TUR720905 TKV720905 TAZ720905 SRD720905 SHH720905 RXL720905 RNP720905 RDT720905 QTX720905 QKB720905 QAF720905 PQJ720905 PGN720905 OWR720905 OMV720905 OCZ720905 NTD720905 NJH720905 MZL720905 MPP720905 MFT720905 LVX720905 LMB720905 LCF720905 KSJ720905 KIN720905 JYR720905 JOV720905 JEZ720905 IVD720905 ILH720905 IBL720905 HRP720905 HHT720905 GXX720905 GOB720905 GEF720905 FUJ720905 FKN720905 FAR720905 EQV720905 EGZ720905 DXD720905 DNH720905 DDL720905 CTP720905 CJT720905 BZX720905 BQB720905 BGF720905 AWJ720905 AMN720905 ACR720905 SV720905 IZ720905 WVL655369 WLP655369 WBT655369 VRX655369 VIB655369 UYF655369 UOJ655369 UEN655369 TUR655369 TKV655369 TAZ655369 SRD655369 SHH655369 RXL655369 RNP655369 RDT655369 QTX655369 QKB655369 QAF655369 PQJ655369 PGN655369 OWR655369 OMV655369 OCZ655369 NTD655369 NJH655369 MZL655369 MPP655369 MFT655369 LVX655369 LMB655369 LCF655369 KSJ655369 KIN655369 JYR655369 JOV655369 JEZ655369 IVD655369 ILH655369 IBL655369 HRP655369 HHT655369 GXX655369 GOB655369 GEF655369 FUJ655369 FKN655369 FAR655369 EQV655369 EGZ655369 DXD655369 DNH655369 DDL655369 CTP655369 CJT655369 BZX655369 BQB655369 BGF655369 AWJ655369 AMN655369 ACR655369 SV655369 IZ655369 WVL589833 WLP589833 WBT589833 VRX589833 VIB589833 UYF589833 UOJ589833 UEN589833 TUR589833 TKV589833 TAZ589833 SRD589833 SHH589833 RXL589833 RNP589833 RDT589833 QTX589833 QKB589833 QAF589833 PQJ589833 PGN589833 OWR589833 OMV589833 OCZ589833 NTD589833 NJH589833 MZL589833 MPP589833 MFT589833 LVX589833 LMB589833 LCF589833 KSJ589833 KIN589833 JYR589833 JOV589833 JEZ589833 IVD589833 ILH589833 IBL589833 HRP589833 HHT589833 GXX589833 GOB589833 GEF589833 FUJ589833 FKN589833 FAR589833 EQV589833 EGZ589833 DXD589833 DNH589833 DDL589833 CTP589833 CJT589833 BZX589833 BQB589833 BGF589833 AWJ589833 AMN589833 ACR589833 SV589833 IZ589833 WVL524297 WLP524297 WBT524297 VRX524297 VIB524297 UYF524297 UOJ524297 UEN524297 TUR524297 TKV524297 TAZ524297 SRD524297 SHH524297 RXL524297 RNP524297 RDT524297 QTX524297 QKB524297 QAF524297 PQJ524297 PGN524297 OWR524297 OMV524297 OCZ524297 NTD524297 NJH524297 MZL524297 MPP524297 MFT524297 LVX524297 LMB524297 LCF524297 KSJ524297 KIN524297 JYR524297 JOV524297 JEZ524297 IVD524297 ILH524297 IBL524297 HRP524297 HHT524297 GXX524297 GOB524297 GEF524297 FUJ524297 FKN524297 FAR524297 EQV524297 EGZ524297 DXD524297 DNH524297 DDL524297 CTP524297 CJT524297 BZX524297 BQB524297 BGF524297 AWJ524297 AMN524297 ACR524297 SV524297 IZ524297 WVL458761 WLP458761 WBT458761 VRX458761 VIB458761 UYF458761 UOJ458761 UEN458761 TUR458761 TKV458761 TAZ458761 SRD458761 SHH458761 RXL458761 RNP458761 RDT458761 QTX458761 QKB458761 QAF458761 PQJ458761 PGN458761 OWR458761 OMV458761 OCZ458761 NTD458761 NJH458761 MZL458761 MPP458761 MFT458761 LVX458761 LMB458761 LCF458761 KSJ458761 KIN458761 JYR458761 JOV458761 JEZ458761 IVD458761 ILH458761 IBL458761 HRP458761 HHT458761 GXX458761 GOB458761 GEF458761 FUJ458761 FKN458761 FAR458761 EQV458761 EGZ458761 DXD458761 DNH458761 DDL458761 CTP458761 CJT458761 BZX458761 BQB458761 BGF458761 AWJ458761 AMN458761 ACR458761 SV458761 IZ458761 WVL393225 WLP393225 WBT393225 VRX393225 VIB393225 UYF393225 UOJ393225 UEN393225 TUR393225 TKV393225 TAZ393225 SRD393225 SHH393225 RXL393225 RNP393225 RDT393225 QTX393225 QKB393225 QAF393225 PQJ393225 PGN393225 OWR393225 OMV393225 OCZ393225 NTD393225 NJH393225 MZL393225 MPP393225 MFT393225 LVX393225 LMB393225 LCF393225 KSJ393225 KIN393225 JYR393225 JOV393225 JEZ393225 IVD393225 ILH393225 IBL393225 HRP393225 HHT393225 GXX393225 GOB393225 GEF393225 FUJ393225 FKN393225 FAR393225 EQV393225 EGZ393225 DXD393225 DNH393225 DDL393225 CTP393225 CJT393225 BZX393225 BQB393225 BGF393225 AWJ393225 AMN393225 ACR393225 SV393225 IZ393225 WVL327689 WLP327689 WBT327689 VRX327689 VIB327689 UYF327689 UOJ327689 UEN327689 TUR327689 TKV327689 TAZ327689 SRD327689 SHH327689 RXL327689 RNP327689 RDT327689 QTX327689 QKB327689 QAF327689 PQJ327689 PGN327689 OWR327689 OMV327689 OCZ327689 NTD327689 NJH327689 MZL327689 MPP327689 MFT327689 LVX327689 LMB327689 LCF327689 KSJ327689 KIN327689 JYR327689 JOV327689 JEZ327689 IVD327689 ILH327689 IBL327689 HRP327689 HHT327689 GXX327689 GOB327689 GEF327689 FUJ327689 FKN327689 FAR327689 EQV327689 EGZ327689 DXD327689 DNH327689 DDL327689 CTP327689 CJT327689 BZX327689 BQB327689 BGF327689 AWJ327689 AMN327689 ACR327689 SV327689 IZ327689 WVL262153 WLP262153 WBT262153 VRX262153 VIB262153 UYF262153 UOJ262153 UEN262153 TUR262153 TKV262153 TAZ262153 SRD262153 SHH262153 RXL262153 RNP262153 RDT262153 QTX262153 QKB262153 QAF262153 PQJ262153 PGN262153 OWR262153 OMV262153 OCZ262153 NTD262153 NJH262153 MZL262153 MPP262153 MFT262153 LVX262153 LMB262153 LCF262153 KSJ262153 KIN262153 JYR262153 JOV262153 JEZ262153 IVD262153 ILH262153 IBL262153 HRP262153 HHT262153 GXX262153 GOB262153 GEF262153 FUJ262153 FKN262153 FAR262153 EQV262153 EGZ262153 DXD262153 DNH262153 DDL262153 CTP262153 CJT262153 BZX262153 BQB262153 BGF262153 AWJ262153 AMN262153 ACR262153 SV262153 IZ262153 WVL196617 WLP196617 WBT196617 VRX196617 VIB196617 UYF196617 UOJ196617 UEN196617 TUR196617 TKV196617 TAZ196617 SRD196617 SHH196617 RXL196617 RNP196617 RDT196617 QTX196617 QKB196617 QAF196617 PQJ196617 PGN196617 OWR196617 OMV196617 OCZ196617 NTD196617 NJH196617 MZL196617 MPP196617 MFT196617 LVX196617 LMB196617 LCF196617 KSJ196617 KIN196617 JYR196617 JOV196617 JEZ196617 IVD196617 ILH196617 IBL196617 HRP196617 HHT196617 GXX196617 GOB196617 GEF196617 FUJ196617 FKN196617 FAR196617 EQV196617 EGZ196617 DXD196617 DNH196617 DDL196617 CTP196617 CJT196617 BZX196617 BQB196617 BGF196617 AWJ196617 AMN196617 ACR196617 SV196617 IZ196617 WVL131081 WLP131081 WBT131081 VRX131081 VIB131081 UYF131081 UOJ131081 UEN131081 TUR131081 TKV131081 TAZ131081 SRD131081 SHH131081 RXL131081 RNP131081 RDT131081 QTX131081 QKB131081 QAF131081 PQJ131081 PGN131081 OWR131081 OMV131081 OCZ131081 NTD131081 NJH131081 MZL131081 MPP131081 MFT131081 LVX131081 LMB131081 LCF131081 KSJ131081 KIN131081 JYR131081 JOV131081 JEZ131081 IVD131081 ILH131081 IBL131081 HRP131081 HHT131081 GXX131081 GOB131081 GEF131081 FUJ131081 FKN131081 FAR131081 EQV131081 EGZ131081 DXD131081 DNH131081 DDL131081 CTP131081 CJT131081 BZX131081 BQB131081 BGF131081 AWJ131081 AMN131081 ACR131081 SV131081 IZ131081 WVL65545 WLP65545 WBT65545 VRX65545 VIB65545 UYF65545 UOJ65545 UEN65545 TUR65545 TKV65545 TAZ65545 SRD65545 SHH65545 RXL65545 RNP65545 RDT65545 QTX65545 QKB65545 QAF65545 PQJ65545 PGN65545 OWR65545 OMV65545 OCZ65545 NTD65545 NJH65545 MZL65545 MPP65545 MFT65545 LVX65545 LMB65545 LCF65545 KSJ65545 KIN65545 JYR65545 JOV65545 JEZ65545 IVD65545 ILH65545 IBL65545 HRP65545 HHT65545 GXX65545 GOB65545 GEF65545 FUJ65545 FKN65545 FAR65545 EQV65545 EGZ65545 DXD65545 DNH65545 DDL65545 CTP65545 CJT65545 BZX65545 BQB65545 BGF65545 AWJ65545 AMN65545 ACR65545 SV65545 IZ65545 WVL9 WLP9 WBT9 VRX9 VIB9 UYF9 UOJ9 UEN9 TUR9 TKV9 TAZ9 SRD9 SHH9 RXL9 RNP9 RDT9 QTX9 QKB9 QAF9 PQJ9 PGN9 OWR9 OMV9 OCZ9 NTD9 NJH9 MZL9 MPP9 MFT9 LVX9 LMB9 LCF9 KSJ9 KIN9 JYR9 JOV9 JEZ9 IVD9 ILH9 IBL9 HRP9 HHT9 GXX9 GOB9 GEF9 FUJ9 FKN9 FAR9 EQV9 EGZ9 DXD9 DNH9 DDL9 CTP9 CJT9 BZX9 BQB9 BGF9 AWJ9 AMN9 ACR9 SV9" xr:uid="{00000000-0002-0000-0000-000000000000}">
      <formula1>$J$5:$J$43</formula1>
    </dataValidation>
    <dataValidation type="list" allowBlank="1" showInputMessage="1" showErrorMessage="1" sqref="WVM983049 WLQ983049 WBU983049 VRY983049 VIC983049 UYG983049 UOK983049 UEO983049 TUS983049 TKW983049 TBA983049 SRE983049 SHI983049 RXM983049 RNQ983049 RDU983049 QTY983049 QKC983049 QAG983049 PQK983049 PGO983049 OWS983049 OMW983049 ODA983049 NTE983049 NJI983049 MZM983049 MPQ983049 MFU983049 LVY983049 LMC983049 LCG983049 KSK983049 KIO983049 JYS983049 JOW983049 JFA983049 IVE983049 ILI983049 IBM983049 HRQ983049 HHU983049 GXY983049 GOC983049 GEG983049 FUK983049 FKO983049 FAS983049 EQW983049 EHA983049 DXE983049 DNI983049 DDM983049 CTQ983049 CJU983049 BZY983049 BQC983049 BGG983049 AWK983049 AMO983049 ACS983049 SW983049 JA983049 E983049 WVM917513 WLQ917513 WBU917513 VRY917513 VIC917513 UYG917513 UOK917513 UEO917513 TUS917513 TKW917513 TBA917513 SRE917513 SHI917513 RXM917513 RNQ917513 RDU917513 QTY917513 QKC917513 QAG917513 PQK917513 PGO917513 OWS917513 OMW917513 ODA917513 NTE917513 NJI917513 MZM917513 MPQ917513 MFU917513 LVY917513 LMC917513 LCG917513 KSK917513 KIO917513 JYS917513 JOW917513 JFA917513 IVE917513 ILI917513 IBM917513 HRQ917513 HHU917513 GXY917513 GOC917513 GEG917513 FUK917513 FKO917513 FAS917513 EQW917513 EHA917513 DXE917513 DNI917513 DDM917513 CTQ917513 CJU917513 BZY917513 BQC917513 BGG917513 AWK917513 AMO917513 ACS917513 SW917513 JA917513 E917513 WVM851977 WLQ851977 WBU851977 VRY851977 VIC851977 UYG851977 UOK851977 UEO851977 TUS851977 TKW851977 TBA851977 SRE851977 SHI851977 RXM851977 RNQ851977 RDU851977 QTY851977 QKC851977 QAG851977 PQK851977 PGO851977 OWS851977 OMW851977 ODA851977 NTE851977 NJI851977 MZM851977 MPQ851977 MFU851977 LVY851977 LMC851977 LCG851977 KSK851977 KIO851977 JYS851977 JOW851977 JFA851977 IVE851977 ILI851977 IBM851977 HRQ851977 HHU851977 GXY851977 GOC851977 GEG851977 FUK851977 FKO851977 FAS851977 EQW851977 EHA851977 DXE851977 DNI851977 DDM851977 CTQ851977 CJU851977 BZY851977 BQC851977 BGG851977 AWK851977 AMO851977 ACS851977 SW851977 JA851977 E851977 WVM786441 WLQ786441 WBU786441 VRY786441 VIC786441 UYG786441 UOK786441 UEO786441 TUS786441 TKW786441 TBA786441 SRE786441 SHI786441 RXM786441 RNQ786441 RDU786441 QTY786441 QKC786441 QAG786441 PQK786441 PGO786441 OWS786441 OMW786441 ODA786441 NTE786441 NJI786441 MZM786441 MPQ786441 MFU786441 LVY786441 LMC786441 LCG786441 KSK786441 KIO786441 JYS786441 JOW786441 JFA786441 IVE786441 ILI786441 IBM786441 HRQ786441 HHU786441 GXY786441 GOC786441 GEG786441 FUK786441 FKO786441 FAS786441 EQW786441 EHA786441 DXE786441 DNI786441 DDM786441 CTQ786441 CJU786441 BZY786441 BQC786441 BGG786441 AWK786441 AMO786441 ACS786441 SW786441 JA786441 E786441 WVM720905 WLQ720905 WBU720905 VRY720905 VIC720905 UYG720905 UOK720905 UEO720905 TUS720905 TKW720905 TBA720905 SRE720905 SHI720905 RXM720905 RNQ720905 RDU720905 QTY720905 QKC720905 QAG720905 PQK720905 PGO720905 OWS720905 OMW720905 ODA720905 NTE720905 NJI720905 MZM720905 MPQ720905 MFU720905 LVY720905 LMC720905 LCG720905 KSK720905 KIO720905 JYS720905 JOW720905 JFA720905 IVE720905 ILI720905 IBM720905 HRQ720905 HHU720905 GXY720905 GOC720905 GEG720905 FUK720905 FKO720905 FAS720905 EQW720905 EHA720905 DXE720905 DNI720905 DDM720905 CTQ720905 CJU720905 BZY720905 BQC720905 BGG720905 AWK720905 AMO720905 ACS720905 SW720905 JA720905 E720905 WVM655369 WLQ655369 WBU655369 VRY655369 VIC655369 UYG655369 UOK655369 UEO655369 TUS655369 TKW655369 TBA655369 SRE655369 SHI655369 RXM655369 RNQ655369 RDU655369 QTY655369 QKC655369 QAG655369 PQK655369 PGO655369 OWS655369 OMW655369 ODA655369 NTE655369 NJI655369 MZM655369 MPQ655369 MFU655369 LVY655369 LMC655369 LCG655369 KSK655369 KIO655369 JYS655369 JOW655369 JFA655369 IVE655369 ILI655369 IBM655369 HRQ655369 HHU655369 GXY655369 GOC655369 GEG655369 FUK655369 FKO655369 FAS655369 EQW655369 EHA655369 DXE655369 DNI655369 DDM655369 CTQ655369 CJU655369 BZY655369 BQC655369 BGG655369 AWK655369 AMO655369 ACS655369 SW655369 JA655369 E655369 WVM589833 WLQ589833 WBU589833 VRY589833 VIC589833 UYG589833 UOK589833 UEO589833 TUS589833 TKW589833 TBA589833 SRE589833 SHI589833 RXM589833 RNQ589833 RDU589833 QTY589833 QKC589833 QAG589833 PQK589833 PGO589833 OWS589833 OMW589833 ODA589833 NTE589833 NJI589833 MZM589833 MPQ589833 MFU589833 LVY589833 LMC589833 LCG589833 KSK589833 KIO589833 JYS589833 JOW589833 JFA589833 IVE589833 ILI589833 IBM589833 HRQ589833 HHU589833 GXY589833 GOC589833 GEG589833 FUK589833 FKO589833 FAS589833 EQW589833 EHA589833 DXE589833 DNI589833 DDM589833 CTQ589833 CJU589833 BZY589833 BQC589833 BGG589833 AWK589833 AMO589833 ACS589833 SW589833 JA589833 E589833 WVM524297 WLQ524297 WBU524297 VRY524297 VIC524297 UYG524297 UOK524297 UEO524297 TUS524297 TKW524297 TBA524297 SRE524297 SHI524297 RXM524297 RNQ524297 RDU524297 QTY524297 QKC524297 QAG524297 PQK524297 PGO524297 OWS524297 OMW524297 ODA524297 NTE524297 NJI524297 MZM524297 MPQ524297 MFU524297 LVY524297 LMC524297 LCG524297 KSK524297 KIO524297 JYS524297 JOW524297 JFA524297 IVE524297 ILI524297 IBM524297 HRQ524297 HHU524297 GXY524297 GOC524297 GEG524297 FUK524297 FKO524297 FAS524297 EQW524297 EHA524297 DXE524297 DNI524297 DDM524297 CTQ524297 CJU524297 BZY524297 BQC524297 BGG524297 AWK524297 AMO524297 ACS524297 SW524297 JA524297 E524297 WVM458761 WLQ458761 WBU458761 VRY458761 VIC458761 UYG458761 UOK458761 UEO458761 TUS458761 TKW458761 TBA458761 SRE458761 SHI458761 RXM458761 RNQ458761 RDU458761 QTY458761 QKC458761 QAG458761 PQK458761 PGO458761 OWS458761 OMW458761 ODA458761 NTE458761 NJI458761 MZM458761 MPQ458761 MFU458761 LVY458761 LMC458761 LCG458761 KSK458761 KIO458761 JYS458761 JOW458761 JFA458761 IVE458761 ILI458761 IBM458761 HRQ458761 HHU458761 GXY458761 GOC458761 GEG458761 FUK458761 FKO458761 FAS458761 EQW458761 EHA458761 DXE458761 DNI458761 DDM458761 CTQ458761 CJU458761 BZY458761 BQC458761 BGG458761 AWK458761 AMO458761 ACS458761 SW458761 JA458761 E458761 WVM393225 WLQ393225 WBU393225 VRY393225 VIC393225 UYG393225 UOK393225 UEO393225 TUS393225 TKW393225 TBA393225 SRE393225 SHI393225 RXM393225 RNQ393225 RDU393225 QTY393225 QKC393225 QAG393225 PQK393225 PGO393225 OWS393225 OMW393225 ODA393225 NTE393225 NJI393225 MZM393225 MPQ393225 MFU393225 LVY393225 LMC393225 LCG393225 KSK393225 KIO393225 JYS393225 JOW393225 JFA393225 IVE393225 ILI393225 IBM393225 HRQ393225 HHU393225 GXY393225 GOC393225 GEG393225 FUK393225 FKO393225 FAS393225 EQW393225 EHA393225 DXE393225 DNI393225 DDM393225 CTQ393225 CJU393225 BZY393225 BQC393225 BGG393225 AWK393225 AMO393225 ACS393225 SW393225 JA393225 E393225 WVM327689 WLQ327689 WBU327689 VRY327689 VIC327689 UYG327689 UOK327689 UEO327689 TUS327689 TKW327689 TBA327689 SRE327689 SHI327689 RXM327689 RNQ327689 RDU327689 QTY327689 QKC327689 QAG327689 PQK327689 PGO327689 OWS327689 OMW327689 ODA327689 NTE327689 NJI327689 MZM327689 MPQ327689 MFU327689 LVY327689 LMC327689 LCG327689 KSK327689 KIO327689 JYS327689 JOW327689 JFA327689 IVE327689 ILI327689 IBM327689 HRQ327689 HHU327689 GXY327689 GOC327689 GEG327689 FUK327689 FKO327689 FAS327689 EQW327689 EHA327689 DXE327689 DNI327689 DDM327689 CTQ327689 CJU327689 BZY327689 BQC327689 BGG327689 AWK327689 AMO327689 ACS327689 SW327689 JA327689 E327689 WVM262153 WLQ262153 WBU262153 VRY262153 VIC262153 UYG262153 UOK262153 UEO262153 TUS262153 TKW262153 TBA262153 SRE262153 SHI262153 RXM262153 RNQ262153 RDU262153 QTY262153 QKC262153 QAG262153 PQK262153 PGO262153 OWS262153 OMW262153 ODA262153 NTE262153 NJI262153 MZM262153 MPQ262153 MFU262153 LVY262153 LMC262153 LCG262153 KSK262153 KIO262153 JYS262153 JOW262153 JFA262153 IVE262153 ILI262153 IBM262153 HRQ262153 HHU262153 GXY262153 GOC262153 GEG262153 FUK262153 FKO262153 FAS262153 EQW262153 EHA262153 DXE262153 DNI262153 DDM262153 CTQ262153 CJU262153 BZY262153 BQC262153 BGG262153 AWK262153 AMO262153 ACS262153 SW262153 JA262153 E262153 WVM196617 WLQ196617 WBU196617 VRY196617 VIC196617 UYG196617 UOK196617 UEO196617 TUS196617 TKW196617 TBA196617 SRE196617 SHI196617 RXM196617 RNQ196617 RDU196617 QTY196617 QKC196617 QAG196617 PQK196617 PGO196617 OWS196617 OMW196617 ODA196617 NTE196617 NJI196617 MZM196617 MPQ196617 MFU196617 LVY196617 LMC196617 LCG196617 KSK196617 KIO196617 JYS196617 JOW196617 JFA196617 IVE196617 ILI196617 IBM196617 HRQ196617 HHU196617 GXY196617 GOC196617 GEG196617 FUK196617 FKO196617 FAS196617 EQW196617 EHA196617 DXE196617 DNI196617 DDM196617 CTQ196617 CJU196617 BZY196617 BQC196617 BGG196617 AWK196617 AMO196617 ACS196617 SW196617 JA196617 E196617 WVM131081 WLQ131081 WBU131081 VRY131081 VIC131081 UYG131081 UOK131081 UEO131081 TUS131081 TKW131081 TBA131081 SRE131081 SHI131081 RXM131081 RNQ131081 RDU131081 QTY131081 QKC131081 QAG131081 PQK131081 PGO131081 OWS131081 OMW131081 ODA131081 NTE131081 NJI131081 MZM131081 MPQ131081 MFU131081 LVY131081 LMC131081 LCG131081 KSK131081 KIO131081 JYS131081 JOW131081 JFA131081 IVE131081 ILI131081 IBM131081 HRQ131081 HHU131081 GXY131081 GOC131081 GEG131081 FUK131081 FKO131081 FAS131081 EQW131081 EHA131081 DXE131081 DNI131081 DDM131081 CTQ131081 CJU131081 BZY131081 BQC131081 BGG131081 AWK131081 AMO131081 ACS131081 SW131081 JA131081 E131081 WVM65545 WLQ65545 WBU65545 VRY65545 VIC65545 UYG65545 UOK65545 UEO65545 TUS65545 TKW65545 TBA65545 SRE65545 SHI65545 RXM65545 RNQ65545 RDU65545 QTY65545 QKC65545 QAG65545 PQK65545 PGO65545 OWS65545 OMW65545 ODA65545 NTE65545 NJI65545 MZM65545 MPQ65545 MFU65545 LVY65545 LMC65545 LCG65545 KSK65545 KIO65545 JYS65545 JOW65545 JFA65545 IVE65545 ILI65545 IBM65545 HRQ65545 HHU65545 GXY65545 GOC65545 GEG65545 FUK65545 FKO65545 FAS65545 EQW65545 EHA65545 DXE65545 DNI65545 DDM65545 CTQ65545 CJU65545 BZY65545 BQC65545 BGG65545 AWK65545 AMO65545 ACS65545 SW65545 JA65545 E65545 WVM9 WLQ9 WBU9 VRY9 VIC9 UYG9 UOK9 UEO9 TUS9 TKW9 TBA9 SRE9 SHI9 RXM9 RNQ9 RDU9 QTY9 QKC9 QAG9 PQK9 PGO9 OWS9 OMW9 ODA9 NTE9 NJI9 MZM9 MPQ9 MFU9 LVY9 LMC9 LCG9 KSK9 KIO9 JYS9 JOW9 JFA9 IVE9 ILI9 IBM9 HRQ9 HHU9 GXY9 GOC9 GEG9 FUK9 FKO9 FAS9 EQW9 EHA9 DXE9 DNI9 DDM9 CTQ9 CJU9 BZY9 BQC9 BGG9 AWK9 AMO9 ACS9 SW9 JA9" xr:uid="{00000000-0002-0000-0000-000001000000}">
      <formula1>INDIRECT($L$3:$L$9)</formula1>
    </dataValidation>
    <dataValidation type="list" allowBlank="1" showErrorMessage="1" sqref="WVM98305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xr:uid="{00000000-0002-0000-0000-000002000000}">
      <formula1>Diameter</formula1>
    </dataValidation>
  </dataValidation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Inlet Capacity Calculations</vt:lpstr>
      <vt:lpstr>'Inlet Capacity Calculations'!Print_Area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catcheson</dc:creator>
  <cp:lastModifiedBy>Windows User</cp:lastModifiedBy>
  <cp:lastPrinted>2012-05-03T15:00:52Z</cp:lastPrinted>
  <dcterms:created xsi:type="dcterms:W3CDTF">2012-04-30T20:42:09Z</dcterms:created>
  <dcterms:modified xsi:type="dcterms:W3CDTF">2021-02-01T16:15:24Z</dcterms:modified>
</cp:coreProperties>
</file>