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spipe-my.sharepoint.com/personal/noah_hanley_ads-pipe_com/Documents/"/>
    </mc:Choice>
  </mc:AlternateContent>
  <xr:revisionPtr revIDLastSave="218" documentId="8_{528C7CDE-BA2D-4877-A13E-E37FE9BA8002}" xr6:coauthVersionLast="45" xr6:coauthVersionMax="45" xr10:uidLastSave="{6E17826A-236B-4799-85D8-ABC82E6110B3}"/>
  <bookViews>
    <workbookView xWindow="-120" yWindow="-120" windowWidth="29040" windowHeight="15840" xr2:uid="{65D86ED3-8B2C-420C-8C00-AD9CC44851BF}"/>
  </bookViews>
  <sheets>
    <sheet name="COMPOSITE CROSS SECTION" sheetId="2" r:id="rId1"/>
    <sheet name="UNIFORM CROSS SECTIO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" l="1"/>
  <c r="T9" i="2" s="1"/>
  <c r="O3" i="2"/>
  <c r="N3" i="2"/>
  <c r="C10" i="2"/>
  <c r="X39" i="2"/>
  <c r="Y55" i="2" s="1"/>
  <c r="W39" i="2"/>
  <c r="AA39" i="2" s="1"/>
  <c r="X38" i="2"/>
  <c r="Y54" i="2" s="1"/>
  <c r="Y38" i="2" s="1"/>
  <c r="Z38" i="2" s="1"/>
  <c r="W38" i="2"/>
  <c r="AA38" i="2" s="1"/>
  <c r="X37" i="2"/>
  <c r="Y53" i="2" s="1"/>
  <c r="W37" i="2"/>
  <c r="AA37" i="2" s="1"/>
  <c r="X36" i="2"/>
  <c r="Y52" i="2" s="1"/>
  <c r="Y36" i="2" s="1"/>
  <c r="Z36" i="2" s="1"/>
  <c r="W36" i="2"/>
  <c r="AA36" i="2" s="1"/>
  <c r="X35" i="2"/>
  <c r="Y51" i="2" s="1"/>
  <c r="W35" i="2"/>
  <c r="AA35" i="2" s="1"/>
  <c r="X34" i="2"/>
  <c r="Y50" i="2" s="1"/>
  <c r="Y34" i="2" s="1"/>
  <c r="Z34" i="2" s="1"/>
  <c r="W34" i="2"/>
  <c r="AA34" i="2" s="1"/>
  <c r="X33" i="2"/>
  <c r="Y49" i="2" s="1"/>
  <c r="W33" i="2"/>
  <c r="AA33" i="2" s="1"/>
  <c r="X32" i="2"/>
  <c r="Y48" i="2" s="1"/>
  <c r="Y32" i="2" s="1"/>
  <c r="Z32" i="2" s="1"/>
  <c r="W32" i="2"/>
  <c r="AA32" i="2" s="1"/>
  <c r="X31" i="2"/>
  <c r="W31" i="2"/>
  <c r="AA31" i="2" s="1"/>
  <c r="X30" i="2"/>
  <c r="Y46" i="2" s="1"/>
  <c r="Y30" i="2" s="1"/>
  <c r="Z30" i="2" s="1"/>
  <c r="W30" i="2"/>
  <c r="AA30" i="2" s="1"/>
  <c r="X29" i="2"/>
  <c r="Y45" i="2" s="1"/>
  <c r="W29" i="2"/>
  <c r="AA29" i="2" s="1"/>
  <c r="X28" i="2"/>
  <c r="Y44" i="2" s="1"/>
  <c r="Y28" i="2" s="1"/>
  <c r="Z28" i="2" s="1"/>
  <c r="W28" i="2"/>
  <c r="AA28" i="2" s="1"/>
  <c r="X27" i="2"/>
  <c r="Y43" i="2" s="1"/>
  <c r="Y27" i="2" s="1"/>
  <c r="Z27" i="2" s="1"/>
  <c r="W27" i="2"/>
  <c r="AA27" i="2" s="1"/>
  <c r="C7" i="2"/>
  <c r="T6" i="2" s="1"/>
  <c r="C16" i="2" l="1"/>
  <c r="S3" i="2"/>
  <c r="Q3" i="2"/>
  <c r="T7" i="2"/>
  <c r="N10" i="2"/>
  <c r="N11" i="2" s="1"/>
  <c r="N12" i="2" s="1"/>
  <c r="O10" i="2" s="1"/>
  <c r="P3" i="2" s="1"/>
  <c r="Y29" i="2"/>
  <c r="Z29" i="2" s="1"/>
  <c r="Y33" i="2"/>
  <c r="Z33" i="2" s="1"/>
  <c r="Y39" i="2"/>
  <c r="Z39" i="2" s="1"/>
  <c r="Y37" i="2"/>
  <c r="Z37" i="2" s="1"/>
  <c r="Y47" i="2"/>
  <c r="Y31" i="2" s="1"/>
  <c r="Z31" i="2" s="1"/>
  <c r="Y35" i="2"/>
  <c r="Z35" i="2" s="1"/>
  <c r="U37" i="1"/>
  <c r="U36" i="1"/>
  <c r="U39" i="1"/>
  <c r="U38" i="1"/>
  <c r="Q39" i="1"/>
  <c r="Q38" i="1"/>
  <c r="R39" i="1"/>
  <c r="S55" i="1" s="1"/>
  <c r="R38" i="1"/>
  <c r="S54" i="1" s="1"/>
  <c r="S45" i="1"/>
  <c r="S29" i="1" s="1"/>
  <c r="S33" i="1"/>
  <c r="S52" i="1"/>
  <c r="S36" i="1" s="1"/>
  <c r="S53" i="1"/>
  <c r="S37" i="1" s="1"/>
  <c r="T37" i="1" s="1"/>
  <c r="S43" i="1"/>
  <c r="S27" i="1" s="1"/>
  <c r="S44" i="1"/>
  <c r="S28" i="1" s="1"/>
  <c r="S46" i="1"/>
  <c r="S30" i="1" s="1"/>
  <c r="S47" i="1"/>
  <c r="S31" i="1" s="1"/>
  <c r="S48" i="1"/>
  <c r="S32" i="1" s="1"/>
  <c r="S49" i="1"/>
  <c r="R37" i="1"/>
  <c r="R36" i="1"/>
  <c r="Q37" i="1"/>
  <c r="Q36" i="1"/>
  <c r="Q29" i="1"/>
  <c r="U29" i="1" s="1"/>
  <c r="R29" i="1"/>
  <c r="R3" i="2" l="1"/>
  <c r="C17" i="2" s="1"/>
  <c r="T36" i="1"/>
  <c r="S39" i="1"/>
  <c r="T39" i="1" s="1"/>
  <c r="S38" i="1"/>
  <c r="T38" i="1" s="1"/>
  <c r="T29" i="1"/>
  <c r="R35" i="1"/>
  <c r="Q35" i="1"/>
  <c r="U35" i="1" s="1"/>
  <c r="R34" i="1"/>
  <c r="Q34" i="1"/>
  <c r="U34" i="1" s="1"/>
  <c r="R33" i="1"/>
  <c r="T33" i="1" s="1"/>
  <c r="Q33" i="1"/>
  <c r="U33" i="1" s="1"/>
  <c r="R32" i="1"/>
  <c r="T32" i="1" s="1"/>
  <c r="Q32" i="1"/>
  <c r="U32" i="1" s="1"/>
  <c r="R31" i="1"/>
  <c r="T31" i="1" s="1"/>
  <c r="Q31" i="1"/>
  <c r="U31" i="1" s="1"/>
  <c r="R30" i="1"/>
  <c r="T30" i="1" s="1"/>
  <c r="Q30" i="1"/>
  <c r="U30" i="1" s="1"/>
  <c r="R28" i="1"/>
  <c r="T28" i="1" s="1"/>
  <c r="Q28" i="1"/>
  <c r="U28" i="1" s="1"/>
  <c r="R27" i="1"/>
  <c r="T27" i="1" s="1"/>
  <c r="Q27" i="1"/>
  <c r="U27" i="1" s="1"/>
  <c r="C14" i="1"/>
  <c r="N9" i="1" s="1"/>
  <c r="C9" i="1"/>
  <c r="N6" i="1" s="1"/>
  <c r="C15" i="1" s="1"/>
  <c r="C16" i="1" s="1"/>
  <c r="T3" i="2" l="1"/>
  <c r="C19" i="2" s="1"/>
  <c r="C18" i="2"/>
  <c r="S50" i="1"/>
  <c r="S51" i="1"/>
  <c r="N7" i="1"/>
  <c r="C17" i="1" s="1"/>
  <c r="AC37" i="2" l="1"/>
  <c r="AB36" i="2"/>
  <c r="AB27" i="2"/>
  <c r="AC27" i="2" s="1"/>
  <c r="AB32" i="2"/>
  <c r="AC32" i="2" s="1"/>
  <c r="AD30" i="2"/>
  <c r="AD31" i="2"/>
  <c r="AB33" i="2"/>
  <c r="AC33" i="2" s="1"/>
  <c r="AB34" i="2"/>
  <c r="AC34" i="2" s="1"/>
  <c r="AB29" i="2"/>
  <c r="AD33" i="2"/>
  <c r="AC36" i="2"/>
  <c r="AC29" i="2"/>
  <c r="AD29" i="2"/>
  <c r="AD38" i="2"/>
  <c r="AB39" i="2"/>
  <c r="AD35" i="2"/>
  <c r="AB28" i="2"/>
  <c r="AD32" i="2"/>
  <c r="AB35" i="2"/>
  <c r="AC35" i="2" s="1"/>
  <c r="AD28" i="2"/>
  <c r="AD39" i="2"/>
  <c r="AB31" i="2"/>
  <c r="AC31" i="2" s="1"/>
  <c r="AB38" i="2"/>
  <c r="AC39" i="2"/>
  <c r="AD34" i="2"/>
  <c r="AC38" i="2"/>
  <c r="AD36" i="2"/>
  <c r="AD27" i="2"/>
  <c r="AD37" i="2"/>
  <c r="AB30" i="2"/>
  <c r="AC30" i="2" s="1"/>
  <c r="AE30" i="2" s="1"/>
  <c r="AF30" i="2" s="1"/>
  <c r="AC28" i="2"/>
  <c r="AB37" i="2"/>
  <c r="S35" i="1"/>
  <c r="T35" i="1" s="1"/>
  <c r="X39" i="1"/>
  <c r="V27" i="1"/>
  <c r="W27" i="1" s="1"/>
  <c r="V38" i="1"/>
  <c r="W38" i="1" s="1"/>
  <c r="V37" i="1"/>
  <c r="V39" i="1"/>
  <c r="W39" i="1" s="1"/>
  <c r="W37" i="1"/>
  <c r="X36" i="1"/>
  <c r="V36" i="1"/>
  <c r="W36" i="1" s="1"/>
  <c r="X38" i="1"/>
  <c r="X37" i="1"/>
  <c r="S34" i="1"/>
  <c r="T34" i="1" s="1"/>
  <c r="X29" i="1"/>
  <c r="V29" i="1"/>
  <c r="W29" i="1" s="1"/>
  <c r="V33" i="1"/>
  <c r="W33" i="1" s="1"/>
  <c r="X32" i="1"/>
  <c r="V28" i="1"/>
  <c r="W28" i="1" s="1"/>
  <c r="X27" i="1"/>
  <c r="X35" i="1"/>
  <c r="V32" i="1"/>
  <c r="W32" i="1" s="1"/>
  <c r="X31" i="1"/>
  <c r="V31" i="1"/>
  <c r="W31" i="1" s="1"/>
  <c r="X30" i="1"/>
  <c r="V34" i="1"/>
  <c r="W34" i="1" s="1"/>
  <c r="X33" i="1"/>
  <c r="V30" i="1"/>
  <c r="W30" i="1" s="1"/>
  <c r="V35" i="1"/>
  <c r="W35" i="1" s="1"/>
  <c r="X34" i="1"/>
  <c r="X28" i="1"/>
  <c r="AE37" i="2" l="1"/>
  <c r="AF37" i="2" s="1"/>
  <c r="AE39" i="2"/>
  <c r="AF39" i="2" s="1"/>
  <c r="AE29" i="2"/>
  <c r="AF29" i="2" s="1"/>
  <c r="AE32" i="2"/>
  <c r="AF32" i="2" s="1"/>
  <c r="C22" i="2" s="1"/>
  <c r="C23" i="2" s="1"/>
  <c r="C25" i="2" s="1"/>
  <c r="AE36" i="2"/>
  <c r="AF36" i="2" s="1"/>
  <c r="AE38" i="2"/>
  <c r="AF38" i="2" s="1"/>
  <c r="AE28" i="2"/>
  <c r="AF28" i="2" s="1"/>
  <c r="AE35" i="2"/>
  <c r="AF35" i="2" s="1"/>
  <c r="AE31" i="2"/>
  <c r="AF31" i="2" s="1"/>
  <c r="AE34" i="2"/>
  <c r="AF34" i="2" s="1"/>
  <c r="AE33" i="2"/>
  <c r="AF33" i="2" s="1"/>
  <c r="AE27" i="2"/>
  <c r="AF27" i="2" s="1"/>
  <c r="Y36" i="1"/>
  <c r="Z36" i="1" s="1"/>
  <c r="Y37" i="1"/>
  <c r="Z37" i="1" s="1"/>
  <c r="C21" i="1" s="1"/>
  <c r="Y39" i="1"/>
  <c r="Z39" i="1" s="1"/>
  <c r="Y38" i="1"/>
  <c r="Z38" i="1" s="1"/>
  <c r="Y29" i="1"/>
  <c r="Z29" i="1" s="1"/>
  <c r="Y31" i="1"/>
  <c r="Z31" i="1" s="1"/>
  <c r="Y33" i="1"/>
  <c r="Z33" i="1" s="1"/>
  <c r="Y28" i="1"/>
  <c r="Z28" i="1" s="1"/>
  <c r="Y34" i="1"/>
  <c r="Z34" i="1" s="1"/>
  <c r="Y32" i="1"/>
  <c r="Z32" i="1" s="1"/>
  <c r="Y27" i="1"/>
  <c r="Z27" i="1" s="1"/>
  <c r="Y35" i="1"/>
  <c r="Z35" i="1" s="1"/>
  <c r="Y30" i="1"/>
  <c r="Z30" i="1" s="1"/>
  <c r="C24" i="2" l="1"/>
  <c r="C22" i="1"/>
  <c r="C24" i="1" s="1"/>
  <c r="C23" i="1"/>
</calcChain>
</file>

<file path=xl/sharedStrings.xml><?xml version="1.0" encoding="utf-8"?>
<sst xmlns="http://schemas.openxmlformats.org/spreadsheetml/2006/main" count="131" uniqueCount="63">
  <si>
    <t>Concrete Gutter, troweled finish</t>
  </si>
  <si>
    <t>Asphalt Pavement, smooth texture</t>
  </si>
  <si>
    <t>Curb &amp; Gutter Design Inputs</t>
  </si>
  <si>
    <t>Asphalt Pavement, rough texture</t>
  </si>
  <si>
    <t>Surface Type</t>
  </si>
  <si>
    <t>Drop Down</t>
  </si>
  <si>
    <t>Concrete gutter-asphalt pavement, smooth</t>
  </si>
  <si>
    <t>Mannings Coeffiecient for Street &amp; Pavement Gutters</t>
  </si>
  <si>
    <t>Concrete gutter-asphalt pavement, rough</t>
  </si>
  <si>
    <t>Concrete pavement, float finish</t>
  </si>
  <si>
    <t>T (ft)</t>
  </si>
  <si>
    <t>Enter Units</t>
  </si>
  <si>
    <t>Concrete pavement, broom finish</t>
  </si>
  <si>
    <r>
      <t>S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(ft/ft)</t>
    </r>
  </si>
  <si>
    <r>
      <t>S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(ft/ft)</t>
    </r>
  </si>
  <si>
    <t>h (in)</t>
  </si>
  <si>
    <t>Gutter Flow (cfs)</t>
  </si>
  <si>
    <t>Gutter Velocity (fps)</t>
  </si>
  <si>
    <t>2'x2' Road &amp; Highway</t>
  </si>
  <si>
    <t>2'x3' Road &amp; Highway</t>
  </si>
  <si>
    <t>2'x2' Curb Inlet Standard</t>
  </si>
  <si>
    <t>Output</t>
  </si>
  <si>
    <t>2'x2' Curb Inlet Diagonal</t>
  </si>
  <si>
    <t>Grate Style</t>
  </si>
  <si>
    <t>2'x3' Curb Inlet Diagonal</t>
  </si>
  <si>
    <t>2'x3' Curb Inlet High Flow</t>
  </si>
  <si>
    <t>L</t>
  </si>
  <si>
    <t>W</t>
  </si>
  <si>
    <r>
      <t>E</t>
    </r>
    <r>
      <rPr>
        <vertAlign val="subscript"/>
        <sz val="11"/>
        <color theme="1"/>
        <rFont val="Calibri"/>
        <family val="2"/>
        <scheme val="minor"/>
      </rPr>
      <t>o</t>
    </r>
  </si>
  <si>
    <r>
      <t>E</t>
    </r>
    <r>
      <rPr>
        <vertAlign val="subscript"/>
        <sz val="11"/>
        <color theme="1"/>
        <rFont val="Calibri"/>
        <family val="2"/>
        <scheme val="minor"/>
      </rPr>
      <t>S</t>
    </r>
  </si>
  <si>
    <r>
      <t>V</t>
    </r>
    <r>
      <rPr>
        <vertAlign val="subscript"/>
        <sz val="11"/>
        <color theme="1"/>
        <rFont val="Calibri"/>
        <family val="2"/>
        <scheme val="minor"/>
      </rPr>
      <t>o</t>
    </r>
  </si>
  <si>
    <r>
      <t>R</t>
    </r>
    <r>
      <rPr>
        <vertAlign val="subscript"/>
        <sz val="11"/>
        <color theme="1"/>
        <rFont val="Calibri"/>
        <family val="2"/>
        <scheme val="minor"/>
      </rPr>
      <t>f</t>
    </r>
  </si>
  <si>
    <r>
      <t>Act R</t>
    </r>
    <r>
      <rPr>
        <vertAlign val="subscript"/>
        <sz val="11"/>
        <color theme="1"/>
        <rFont val="Calibri"/>
        <family val="2"/>
        <scheme val="minor"/>
      </rPr>
      <t>f</t>
    </r>
  </si>
  <si>
    <r>
      <t>R</t>
    </r>
    <r>
      <rPr>
        <vertAlign val="subscript"/>
        <sz val="11"/>
        <color theme="1"/>
        <rFont val="Calibri"/>
        <family val="2"/>
        <scheme val="minor"/>
      </rPr>
      <t>s</t>
    </r>
  </si>
  <si>
    <t>E</t>
  </si>
  <si>
    <r>
      <t>Q</t>
    </r>
    <r>
      <rPr>
        <vertAlign val="subscript"/>
        <sz val="11"/>
        <color theme="1"/>
        <rFont val="Calibri"/>
        <family val="2"/>
        <scheme val="minor"/>
      </rPr>
      <t>i</t>
    </r>
  </si>
  <si>
    <t xml:space="preserve">2'x2' Steel Bar MAG </t>
  </si>
  <si>
    <t xml:space="preserve">2'x3' Steel Bar MAG </t>
  </si>
  <si>
    <t>DISCLAIMER: SAFETY FACTORS ARE NOT INCLUDED. ACTUAL CALCULATIONS SHOULD BE CARRIED OUT AND VERIFIED BY DESIGN ENGINEER TAKING INTO ACCOUNT ALL LOCAL CONDITIONS. FAA RECOMMENDS USING A SAFETY FACTOR OF 1.25 FOR PAVED AREAS AND 2.0 FOR TURF AREAS.  ADS/NYLOPLAST IS NOT RESPONSIBLE FOR MISUSE OF THIS TOOL.</t>
  </si>
  <si>
    <t>Intercepted Flow (cfs)</t>
  </si>
  <si>
    <t>Carryover Flow (cfs)</t>
  </si>
  <si>
    <t>Gutter Flow (gpm)</t>
  </si>
  <si>
    <t>Intercepted Flow (gpm)</t>
  </si>
  <si>
    <t>Carryover Flow (gpm)</t>
  </si>
  <si>
    <t>EQUATIONS AND CALCULATIONS ARE BASED OFF USDOT/FHWA URBAN DESIGN MANUAL, HYDRAULIC ENGINEERING CIRCULAR NO. 22, THIRD EDITION, PUBLICATION NO. FHWA-NHI-10-009.</t>
  </si>
  <si>
    <t>3'x3' Road &amp; Highway</t>
  </si>
  <si>
    <t>Double 2'x3' Curb Inlet Diagonal</t>
  </si>
  <si>
    <t>Double 2'x3' Curb Inlet High Flow</t>
  </si>
  <si>
    <t xml:space="preserve">Double 2'x2' Steel Bar MAG </t>
  </si>
  <si>
    <t xml:space="preserve">Double 2'x3' Steel Bar MAG </t>
  </si>
  <si>
    <r>
      <t>S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(ft/ft)</t>
    </r>
  </si>
  <si>
    <r>
      <t>T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(ft)</t>
    </r>
  </si>
  <si>
    <t>W (ft)</t>
  </si>
  <si>
    <t>a (in)</t>
  </si>
  <si>
    <t>d (in)</t>
  </si>
  <si>
    <r>
      <t>S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/S</t>
    </r>
    <r>
      <rPr>
        <vertAlign val="subscript"/>
        <sz val="11"/>
        <color theme="1"/>
        <rFont val="Calibri"/>
        <family val="2"/>
        <scheme val="minor"/>
      </rPr>
      <t>X</t>
    </r>
  </si>
  <si>
    <t>T/W</t>
  </si>
  <si>
    <r>
      <t>Q</t>
    </r>
    <r>
      <rPr>
        <vertAlign val="subscript"/>
        <sz val="11"/>
        <color theme="1"/>
        <rFont val="Calibri"/>
        <family val="2"/>
        <scheme val="minor"/>
      </rPr>
      <t>s</t>
    </r>
  </si>
  <si>
    <t>Q</t>
  </si>
  <si>
    <t>A</t>
  </si>
  <si>
    <t>V</t>
  </si>
  <si>
    <t>Nyloplast Curb &amp; Gutter Inlet Capacity Calculator - Composite Cross Section</t>
  </si>
  <si>
    <t>Nyloplast Curb &amp; Gutter Inlet Capacity Calculator - Uniform Cross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</si>
</sst>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3" fillId="0" borderId="0" xfId="1" applyFont="1" applyAlignment="1" applyProtection="1">
      <alignment horizont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0" fillId="0" borderId="0" xfId="0" applyProtection="1"/>
    <xf numFmtId="0" fontId="0" fillId="2" borderId="0" xfId="0" applyFill="1" applyProtection="1"/>
    <xf numFmtId="0" fontId="6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7" xfId="0" applyBorder="1" applyProtection="1"/>
    <xf numFmtId="0" fontId="0" fillId="0" borderId="5" xfId="0" applyBorder="1" applyAlignment="1" applyProtection="1">
      <alignment horizontal="center" vertical="center"/>
    </xf>
    <xf numFmtId="2" fontId="0" fillId="2" borderId="6" xfId="0" applyNumberFormat="1" applyFill="1" applyBorder="1" applyAlignment="1" applyProtection="1">
      <alignment horizontal="center" vertical="center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2" fontId="0" fillId="2" borderId="12" xfId="0" applyNumberForma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</xf>
    <xf numFmtId="0" fontId="0" fillId="0" borderId="10" xfId="0" applyBorder="1" applyProtection="1"/>
    <xf numFmtId="2" fontId="0" fillId="0" borderId="0" xfId="0" applyNumberFormat="1" applyAlignment="1" applyProtection="1">
      <alignment horizontal="center" vertical="center"/>
    </xf>
    <xf numFmtId="164" fontId="0" fillId="2" borderId="6" xfId="0" applyNumberFormat="1" applyFill="1" applyBorder="1" applyAlignment="1" applyProtection="1">
      <alignment horizontal="center" vertical="center"/>
    </xf>
    <xf numFmtId="0" fontId="0" fillId="0" borderId="11" xfId="0" applyBorder="1" applyProtection="1"/>
    <xf numFmtId="0" fontId="0" fillId="0" borderId="6" xfId="0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 wrapText="1"/>
    </xf>
    <xf numFmtId="0" fontId="0" fillId="2" borderId="6" xfId="0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2" borderId="0" xfId="0" applyFill="1"/>
    <xf numFmtId="0" fontId="5" fillId="2" borderId="0" xfId="0" applyFont="1" applyFill="1" applyAlignment="1" applyProtection="1">
      <alignment horizontal="center" vertical="top" wrapText="1"/>
    </xf>
    <xf numFmtId="0" fontId="0" fillId="2" borderId="0" xfId="0" applyFill="1" applyAlignment="1" applyProtection="1">
      <alignment horizontal="center" vertical="center"/>
    </xf>
    <xf numFmtId="0" fontId="5" fillId="0" borderId="0" xfId="0" applyFont="1" applyAlignment="1" applyProtection="1">
      <alignment horizontal="center" vertical="top" wrapText="1"/>
    </xf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</cellXfs>
  <cellStyles count="2">
    <cellStyle name="Normal" xfId="0" builtinId="0"/>
    <cellStyle name="Normal 2" xfId="1" xr:uid="{07931093-B277-4A09-B951-A9C25DE42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5</xdr:row>
      <xdr:rowOff>9525</xdr:rowOff>
    </xdr:from>
    <xdr:to>
      <xdr:col>11</xdr:col>
      <xdr:colOff>191643</xdr:colOff>
      <xdr:row>23</xdr:row>
      <xdr:rowOff>66675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358AD9D-2EEA-4C81-AAD5-D0EEAB456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0" y="1247775"/>
          <a:ext cx="4315968" cy="36576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0</xdr:col>
      <xdr:colOff>1295400</xdr:colOff>
      <xdr:row>2</xdr:row>
      <xdr:rowOff>141662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213EE4-A7E6-4055-9025-C6A201A9B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1152525" cy="636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6</xdr:row>
      <xdr:rowOff>171451</xdr:rowOff>
    </xdr:from>
    <xdr:to>
      <xdr:col>10</xdr:col>
      <xdr:colOff>142876</xdr:colOff>
      <xdr:row>18</xdr:row>
      <xdr:rowOff>54252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3F0044-38B0-44F9-BC03-202E640C8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0876" y="1666876"/>
          <a:ext cx="3657600" cy="226405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0</xdr:col>
      <xdr:colOff>1343025</xdr:colOff>
      <xdr:row>2</xdr:row>
      <xdr:rowOff>74987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5059A4-54D5-4989-BF43-DDF60572E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152525" cy="636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307FA-1153-4E6C-A021-7723268137D5}">
  <dimension ref="A1:CB763"/>
  <sheetViews>
    <sheetView showGridLines="0" tabSelected="1" workbookViewId="0">
      <selection activeCell="A7" sqref="A7"/>
    </sheetView>
  </sheetViews>
  <sheetFormatPr defaultRowHeight="15" x14ac:dyDescent="0.25"/>
  <cols>
    <col min="1" max="1" width="20.7109375" customWidth="1"/>
    <col min="2" max="2" width="25.7109375" customWidth="1"/>
    <col min="3" max="3" width="40.7109375" customWidth="1"/>
    <col min="4" max="4" width="10.7109375" customWidth="1"/>
    <col min="12" max="12" width="9.140625" customWidth="1"/>
    <col min="13" max="21" width="9.140625" hidden="1" customWidth="1"/>
    <col min="22" max="22" width="30.7109375" hidden="1" customWidth="1"/>
    <col min="23" max="32" width="9.140625" hidden="1" customWidth="1"/>
  </cols>
  <sheetData>
    <row r="1" spans="1:80" ht="20.100000000000001" customHeight="1" x14ac:dyDescent="0.25">
      <c r="A1" s="3"/>
      <c r="B1" s="31" t="s">
        <v>61</v>
      </c>
      <c r="C1" s="32"/>
      <c r="D1" s="32"/>
      <c r="E1" s="32"/>
      <c r="F1" s="3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4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</row>
    <row r="2" spans="1:80" ht="20.100000000000001" customHeight="1" x14ac:dyDescent="0.35">
      <c r="A2" s="3"/>
      <c r="B2" s="32"/>
      <c r="C2" s="32"/>
      <c r="D2" s="32"/>
      <c r="E2" s="32"/>
      <c r="F2" s="32"/>
      <c r="G2" s="3"/>
      <c r="H2" s="3"/>
      <c r="I2" s="3"/>
      <c r="J2" s="3"/>
      <c r="K2" s="3"/>
      <c r="L2" s="3"/>
      <c r="M2" s="3"/>
      <c r="N2" s="3" t="s">
        <v>55</v>
      </c>
      <c r="O2" s="3" t="s">
        <v>56</v>
      </c>
      <c r="P2" s="3" t="s">
        <v>28</v>
      </c>
      <c r="Q2" s="3" t="s">
        <v>57</v>
      </c>
      <c r="R2" s="3" t="s">
        <v>58</v>
      </c>
      <c r="S2" s="3" t="s">
        <v>59</v>
      </c>
      <c r="T2" s="3" t="s">
        <v>60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</row>
    <row r="3" spans="1:80" ht="20.100000000000001" customHeight="1" x14ac:dyDescent="0.25">
      <c r="A3" s="33" t="s">
        <v>44</v>
      </c>
      <c r="B3" s="33"/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>
        <f>C13/C12</f>
        <v>4.165</v>
      </c>
      <c r="O3" s="3">
        <f>C9/C11</f>
        <v>8.1999999999999993</v>
      </c>
      <c r="P3" s="3">
        <f>1/O10</f>
        <v>0.36342081271074661</v>
      </c>
      <c r="Q3">
        <f>(W3/C7)*(C12^1.67)*(C14^0.5)*(C10^2.67)</f>
        <v>0.99052605222861934</v>
      </c>
      <c r="R3">
        <f>Q3/(1-P3)</f>
        <v>1.5560138817082265</v>
      </c>
      <c r="S3" s="3">
        <f>((C12*(C9^2))+((C15/12)*C11))/2</f>
        <v>0.70404999999999995</v>
      </c>
      <c r="T3">
        <f>C17/S3</f>
        <v>2.2100900244417678</v>
      </c>
      <c r="V3" s="3"/>
      <c r="W3" s="3">
        <v>0.56000000000000005</v>
      </c>
      <c r="X3" s="3">
        <v>1.1100000000000001</v>
      </c>
      <c r="Y3" s="3"/>
      <c r="Z3" s="3"/>
      <c r="AA3" s="3"/>
      <c r="AB3" s="3"/>
      <c r="AC3" s="3"/>
      <c r="AD3" s="3"/>
      <c r="AE3" s="3"/>
      <c r="AF3" s="3"/>
      <c r="AG3" s="4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</row>
    <row r="4" spans="1:80" ht="20.100000000000001" customHeight="1" x14ac:dyDescent="0.25">
      <c r="A4" s="33"/>
      <c r="B4" s="33"/>
      <c r="C4" s="33"/>
      <c r="D4" s="33"/>
      <c r="E4" s="33"/>
      <c r="F4" s="3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4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</row>
    <row r="5" spans="1:80" ht="20.100000000000001" customHeight="1" thickBot="1" x14ac:dyDescent="0.3">
      <c r="A5" s="5"/>
      <c r="B5" s="34" t="s">
        <v>2</v>
      </c>
      <c r="C5" s="34"/>
      <c r="D5" s="34"/>
      <c r="E5" s="5"/>
      <c r="F5" s="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6" t="s">
        <v>0</v>
      </c>
      <c r="W5" s="6">
        <v>1.2E-2</v>
      </c>
      <c r="X5" s="3"/>
      <c r="Y5" s="3"/>
      <c r="Z5" s="3"/>
      <c r="AA5" s="3"/>
      <c r="AB5" s="3"/>
      <c r="AC5" s="3"/>
      <c r="AD5" s="3"/>
      <c r="AE5" s="3"/>
      <c r="AF5" s="3"/>
      <c r="AG5" s="4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</row>
    <row r="6" spans="1:80" ht="15" customHeight="1" x14ac:dyDescent="0.25">
      <c r="A6" s="3"/>
      <c r="B6" s="7" t="s">
        <v>4</v>
      </c>
      <c r="C6" s="23" t="s">
        <v>12</v>
      </c>
      <c r="D6" s="8" t="s">
        <v>5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>
        <f>(W3/C7)*(C12^1.67)*(C14^0.5)*(C9^2.67)</f>
        <v>1.4017518016846937</v>
      </c>
      <c r="U6" s="3"/>
      <c r="V6" s="6" t="s">
        <v>1</v>
      </c>
      <c r="W6" s="6">
        <v>1.2999999999999999E-2</v>
      </c>
      <c r="X6" s="3"/>
      <c r="Y6" s="3"/>
      <c r="Z6" s="3"/>
      <c r="AA6" s="3"/>
      <c r="AB6" s="3"/>
      <c r="AC6" s="3"/>
      <c r="AD6" s="3"/>
      <c r="AE6" s="3"/>
      <c r="AF6" s="3"/>
      <c r="AG6" s="4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</row>
    <row r="7" spans="1:80" x14ac:dyDescent="0.25">
      <c r="A7" s="3"/>
      <c r="B7" s="35" t="s">
        <v>7</v>
      </c>
      <c r="C7" s="36">
        <f>VLOOKUP(C6,V5:W11,2,FALSE)</f>
        <v>1.6E-2</v>
      </c>
      <c r="D7" s="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>
        <f>(X3/C7)*(C14^0.5)*(C12^0.67)*(C9^0.67)</f>
        <v>2.0660859021389393</v>
      </c>
      <c r="U7" s="3"/>
      <c r="V7" s="6" t="s">
        <v>3</v>
      </c>
      <c r="W7" s="6">
        <v>1.6E-2</v>
      </c>
      <c r="X7" s="3"/>
      <c r="Y7" s="3"/>
      <c r="Z7" s="3"/>
      <c r="AA7" s="3"/>
      <c r="AB7" s="3"/>
      <c r="AC7" s="3"/>
      <c r="AD7" s="3"/>
      <c r="AE7" s="3"/>
      <c r="AF7" s="3"/>
      <c r="AG7" s="4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</row>
    <row r="8" spans="1:80" x14ac:dyDescent="0.25">
      <c r="A8" s="3"/>
      <c r="B8" s="35"/>
      <c r="C8" s="36"/>
      <c r="D8" s="9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6" t="s">
        <v>6</v>
      </c>
      <c r="W8" s="6">
        <v>1.2999999999999999E-2</v>
      </c>
      <c r="X8" s="3"/>
      <c r="Y8" s="3"/>
      <c r="Z8" s="3"/>
      <c r="AA8" s="3"/>
      <c r="AB8" s="3"/>
      <c r="AC8" s="3"/>
      <c r="AD8" s="3"/>
      <c r="AE8" s="3"/>
      <c r="AF8" s="3"/>
      <c r="AG8" s="4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</row>
    <row r="9" spans="1:80" x14ac:dyDescent="0.25">
      <c r="A9" s="3"/>
      <c r="B9" s="10" t="s">
        <v>10</v>
      </c>
      <c r="C9" s="21">
        <v>8.1999999999999993</v>
      </c>
      <c r="D9" s="9" t="s">
        <v>11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>
        <f>C15/12</f>
        <v>6.3299999999999995E-2</v>
      </c>
      <c r="U9" s="3"/>
      <c r="V9" s="6" t="s">
        <v>8</v>
      </c>
      <c r="W9" s="6">
        <v>1.4999999999999999E-2</v>
      </c>
      <c r="X9" s="3"/>
      <c r="Y9" s="3"/>
      <c r="Z9" s="3"/>
      <c r="AA9" s="3"/>
      <c r="AB9" s="3"/>
      <c r="AC9" s="3"/>
      <c r="AD9" s="3"/>
      <c r="AE9" s="3"/>
      <c r="AF9" s="3"/>
      <c r="AG9" s="4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</row>
    <row r="10" spans="1:80" ht="18" x14ac:dyDescent="0.25">
      <c r="A10" s="3"/>
      <c r="B10" s="10" t="s">
        <v>51</v>
      </c>
      <c r="C10" s="25">
        <f>C9-C11</f>
        <v>7.1999999999999993</v>
      </c>
      <c r="D10" s="9"/>
      <c r="E10" s="3"/>
      <c r="F10" s="3"/>
      <c r="G10" s="3"/>
      <c r="H10" s="3"/>
      <c r="I10" s="3"/>
      <c r="J10" s="3"/>
      <c r="K10" s="3"/>
      <c r="L10" s="3"/>
      <c r="M10" s="3"/>
      <c r="N10" s="3">
        <f>1+(N3/(O3-1))</f>
        <v>1.5784722222222223</v>
      </c>
      <c r="O10" s="3">
        <f>1+(N3/N12)</f>
        <v>2.7516310707166864</v>
      </c>
      <c r="P10" s="3"/>
      <c r="Q10" s="3"/>
      <c r="R10" s="3"/>
      <c r="S10" s="3"/>
      <c r="T10" s="3"/>
      <c r="U10" s="3"/>
      <c r="V10" s="6" t="s">
        <v>9</v>
      </c>
      <c r="W10" s="6">
        <v>1.4E-2</v>
      </c>
      <c r="X10" s="3"/>
      <c r="Y10" s="3"/>
      <c r="Z10" s="3"/>
      <c r="AA10" s="3"/>
      <c r="AB10" s="3"/>
      <c r="AC10" s="3"/>
      <c r="AD10" s="3"/>
      <c r="AE10" s="3"/>
      <c r="AF10" s="3"/>
      <c r="AG10" s="4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</row>
    <row r="11" spans="1:80" x14ac:dyDescent="0.25">
      <c r="A11" s="3"/>
      <c r="B11" s="10" t="s">
        <v>52</v>
      </c>
      <c r="C11" s="21">
        <v>1</v>
      </c>
      <c r="D11" s="9" t="s">
        <v>11</v>
      </c>
      <c r="E11" s="3"/>
      <c r="F11" s="3"/>
      <c r="G11" s="3"/>
      <c r="H11" s="3"/>
      <c r="I11" s="3"/>
      <c r="J11" s="3"/>
      <c r="K11" s="3"/>
      <c r="L11" s="3"/>
      <c r="M11" s="3"/>
      <c r="N11" s="3">
        <f>N10^(8/3)</f>
        <v>3.3777838094044963</v>
      </c>
      <c r="O11" s="3"/>
      <c r="P11" s="3"/>
      <c r="Q11" s="3"/>
      <c r="R11" s="3"/>
      <c r="S11" s="3"/>
      <c r="T11" s="3"/>
      <c r="U11" s="3"/>
      <c r="V11" s="6" t="s">
        <v>12</v>
      </c>
      <c r="W11" s="6">
        <v>1.6E-2</v>
      </c>
      <c r="X11" s="3"/>
      <c r="Y11" s="3"/>
      <c r="Z11" s="3"/>
      <c r="AA11" s="3"/>
      <c r="AB11" s="3"/>
      <c r="AC11" s="3"/>
      <c r="AD11" s="3"/>
      <c r="AE11" s="3"/>
      <c r="AF11" s="3"/>
      <c r="AG11" s="4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</row>
    <row r="12" spans="1:80" ht="18" x14ac:dyDescent="0.25">
      <c r="A12" s="3"/>
      <c r="B12" s="10" t="s">
        <v>13</v>
      </c>
      <c r="C12" s="22">
        <v>0.02</v>
      </c>
      <c r="D12" s="9" t="s">
        <v>11</v>
      </c>
      <c r="E12" s="3"/>
      <c r="F12" s="3"/>
      <c r="G12" s="3"/>
      <c r="H12" s="3"/>
      <c r="I12" s="3"/>
      <c r="J12" s="3"/>
      <c r="K12" s="3"/>
      <c r="L12" s="3"/>
      <c r="M12" s="3"/>
      <c r="N12" s="3">
        <f>N11-1</f>
        <v>2.3777838094044963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4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</row>
    <row r="13" spans="1:80" ht="18" x14ac:dyDescent="0.25">
      <c r="A13" s="3"/>
      <c r="B13" s="10" t="s">
        <v>50</v>
      </c>
      <c r="C13" s="22">
        <v>8.3299999999999999E-2</v>
      </c>
      <c r="D13" s="9" t="s">
        <v>11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4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</row>
    <row r="14" spans="1:80" ht="18" x14ac:dyDescent="0.25">
      <c r="A14" s="3"/>
      <c r="B14" s="10" t="s">
        <v>14</v>
      </c>
      <c r="C14" s="22">
        <v>0.01</v>
      </c>
      <c r="D14" s="9" t="s">
        <v>11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4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</row>
    <row r="15" spans="1:80" x14ac:dyDescent="0.25">
      <c r="A15" s="3"/>
      <c r="B15" s="10" t="s">
        <v>53</v>
      </c>
      <c r="C15" s="11">
        <f>(C11*(C13-C12))*12</f>
        <v>0.75959999999999994</v>
      </c>
      <c r="D15" s="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12"/>
      <c r="W15" s="13"/>
      <c r="X15" s="1"/>
      <c r="Y15" s="1"/>
      <c r="Z15" s="13"/>
      <c r="AA15" s="3"/>
      <c r="AB15" s="3"/>
      <c r="AC15" s="3"/>
      <c r="AD15" s="3"/>
      <c r="AE15" s="6"/>
      <c r="AF15" s="3"/>
      <c r="AG15" s="4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</row>
    <row r="16" spans="1:80" x14ac:dyDescent="0.25">
      <c r="A16" s="3"/>
      <c r="B16" s="10" t="s">
        <v>54</v>
      </c>
      <c r="C16" s="11">
        <f>((C9*C12)+(C15/12))*12</f>
        <v>2.7275999999999998</v>
      </c>
      <c r="D16" s="9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1"/>
      <c r="W16" s="1"/>
      <c r="X16" s="1"/>
      <c r="Y16" s="1"/>
      <c r="Z16" s="1"/>
      <c r="AA16" s="3"/>
      <c r="AB16" s="3"/>
      <c r="AC16" s="3"/>
      <c r="AD16" s="3"/>
      <c r="AE16" s="2"/>
      <c r="AF16" s="3"/>
      <c r="AG16" s="4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</row>
    <row r="17" spans="1:80" x14ac:dyDescent="0.25">
      <c r="A17" s="3"/>
      <c r="B17" s="10" t="s">
        <v>16</v>
      </c>
      <c r="C17" s="11">
        <f>R3</f>
        <v>1.5560138817082265</v>
      </c>
      <c r="D17" s="9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1"/>
      <c r="W17" s="1"/>
      <c r="X17" s="1"/>
      <c r="Y17" s="1"/>
      <c r="Z17" s="1"/>
      <c r="AA17" s="3"/>
      <c r="AB17" s="3"/>
      <c r="AC17" s="3"/>
      <c r="AD17" s="3"/>
      <c r="AE17" s="2"/>
      <c r="AF17" s="3"/>
      <c r="AG17" s="4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</row>
    <row r="18" spans="1:80" x14ac:dyDescent="0.25">
      <c r="A18" s="3"/>
      <c r="B18" s="10" t="s">
        <v>41</v>
      </c>
      <c r="C18" s="14">
        <f>C17*448.8325660485</f>
        <v>698.38970333419047</v>
      </c>
      <c r="D18" s="9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1"/>
      <c r="W18" s="1"/>
      <c r="X18" s="1"/>
      <c r="Y18" s="1"/>
      <c r="Z18" s="1"/>
      <c r="AA18" s="3"/>
      <c r="AB18" s="3"/>
      <c r="AC18" s="3"/>
      <c r="AD18" s="3"/>
      <c r="AE18" s="2"/>
      <c r="AF18" s="3"/>
      <c r="AG18" s="4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</row>
    <row r="19" spans="1:80" ht="15.75" thickBot="1" x14ac:dyDescent="0.3">
      <c r="A19" s="3"/>
      <c r="B19" s="15" t="s">
        <v>17</v>
      </c>
      <c r="C19" s="16">
        <f>T3</f>
        <v>2.2100900244417678</v>
      </c>
      <c r="D19" s="1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1"/>
      <c r="W19" s="1"/>
      <c r="X19" s="1"/>
      <c r="Y19" s="1"/>
      <c r="Z19" s="1"/>
      <c r="AA19" s="3"/>
      <c r="AB19" s="3"/>
      <c r="AC19" s="3"/>
      <c r="AD19" s="3"/>
      <c r="AE19" s="2"/>
      <c r="AF19" s="3"/>
      <c r="AG19" s="4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</row>
    <row r="20" spans="1:80" ht="15.75" thickBot="1" x14ac:dyDescent="0.3">
      <c r="A20" s="3"/>
      <c r="B20" s="37" t="s">
        <v>21</v>
      </c>
      <c r="C20" s="37"/>
      <c r="D20" s="3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1"/>
      <c r="W20" s="1"/>
      <c r="X20" s="1"/>
      <c r="Y20" s="1"/>
      <c r="Z20" s="1"/>
      <c r="AA20" s="3"/>
      <c r="AB20" s="3"/>
      <c r="AC20" s="3"/>
      <c r="AD20" s="3"/>
      <c r="AE20" s="2"/>
      <c r="AF20" s="3"/>
      <c r="AG20" s="4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</row>
    <row r="21" spans="1:80" x14ac:dyDescent="0.25">
      <c r="A21" s="3"/>
      <c r="B21" s="7" t="s">
        <v>23</v>
      </c>
      <c r="C21" s="23" t="s">
        <v>49</v>
      </c>
      <c r="D21" s="8" t="s">
        <v>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1"/>
      <c r="W21" s="1"/>
      <c r="X21" s="1"/>
      <c r="Y21" s="1"/>
      <c r="Z21" s="1"/>
      <c r="AA21" s="3"/>
      <c r="AB21" s="3"/>
      <c r="AC21" s="3"/>
      <c r="AD21" s="3"/>
      <c r="AE21" s="2"/>
      <c r="AF21" s="3"/>
      <c r="AG21" s="4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</row>
    <row r="22" spans="1:80" x14ac:dyDescent="0.25">
      <c r="A22" s="3"/>
      <c r="B22" s="10" t="s">
        <v>39</v>
      </c>
      <c r="C22" s="19">
        <f>VLOOKUP(C21,V27:AF39,11,FALSE)</f>
        <v>1.4043150495972752</v>
      </c>
      <c r="D22" s="9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1"/>
      <c r="W22" s="1"/>
      <c r="X22" s="1"/>
      <c r="Y22" s="13"/>
      <c r="Z22" s="1"/>
      <c r="AA22" s="3"/>
      <c r="AB22" s="3"/>
      <c r="AC22" s="3"/>
      <c r="AD22" s="3"/>
      <c r="AE22" s="2"/>
      <c r="AF22" s="3"/>
      <c r="AG22" s="4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</row>
    <row r="23" spans="1:80" x14ac:dyDescent="0.25">
      <c r="A23" s="3"/>
      <c r="B23" s="10" t="s">
        <v>42</v>
      </c>
      <c r="C23" s="14">
        <f>C22*448.8325660485</f>
        <v>630.30232725127155</v>
      </c>
      <c r="D23" s="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"/>
      <c r="X23" s="1"/>
      <c r="Y23" s="3"/>
      <c r="Z23" s="1"/>
      <c r="AA23" s="3"/>
      <c r="AB23" s="3"/>
      <c r="AC23" s="3"/>
      <c r="AD23" s="3"/>
      <c r="AE23" s="2"/>
      <c r="AF23" s="3"/>
      <c r="AG23" s="4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</row>
    <row r="24" spans="1:80" x14ac:dyDescent="0.25">
      <c r="A24" s="3"/>
      <c r="B24" s="10" t="s">
        <v>40</v>
      </c>
      <c r="C24" s="19">
        <f>C17-C22</f>
        <v>0.15169883211095136</v>
      </c>
      <c r="D24" s="9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2"/>
      <c r="AF24" s="3"/>
      <c r="AG24" s="4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</row>
    <row r="25" spans="1:80" x14ac:dyDescent="0.25">
      <c r="A25" s="3"/>
      <c r="B25" s="10" t="s">
        <v>43</v>
      </c>
      <c r="C25" s="19">
        <f>C18-C23</f>
        <v>68.087376082918922</v>
      </c>
      <c r="D25" s="20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6"/>
      <c r="AF25" s="3"/>
      <c r="AG25" s="4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</row>
    <row r="26" spans="1:80" ht="20.100000000000001" customHeight="1" x14ac:dyDescent="0.35">
      <c r="A26" s="30" t="s">
        <v>38</v>
      </c>
      <c r="B26" s="30"/>
      <c r="C26" s="30"/>
      <c r="D26" s="30"/>
      <c r="E26" s="30"/>
      <c r="F26" s="30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 t="s">
        <v>26</v>
      </c>
      <c r="X26" s="3" t="s">
        <v>27</v>
      </c>
      <c r="Y26" s="3" t="s">
        <v>28</v>
      </c>
      <c r="Z26" s="3" t="s">
        <v>29</v>
      </c>
      <c r="AA26" s="3" t="s">
        <v>30</v>
      </c>
      <c r="AB26" s="3" t="s">
        <v>31</v>
      </c>
      <c r="AC26" s="3" t="s">
        <v>32</v>
      </c>
      <c r="AD26" s="3" t="s">
        <v>33</v>
      </c>
      <c r="AE26" s="2" t="s">
        <v>34</v>
      </c>
      <c r="AF26" s="3" t="s">
        <v>35</v>
      </c>
      <c r="AG26" s="4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</row>
    <row r="27" spans="1:80" ht="20.100000000000001" customHeight="1" x14ac:dyDescent="0.25">
      <c r="A27" s="30"/>
      <c r="B27" s="30"/>
      <c r="C27" s="30"/>
      <c r="D27" s="30"/>
      <c r="E27" s="30"/>
      <c r="F27" s="30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1" t="s">
        <v>18</v>
      </c>
      <c r="W27" s="3">
        <f>22.75/12</f>
        <v>1.8958333333333333</v>
      </c>
      <c r="X27" s="3">
        <f>22.75/12</f>
        <v>1.8958333333333333</v>
      </c>
      <c r="Y27" s="3">
        <f>IF($C$9&lt;X27,1,Y43)</f>
        <v>0.50440954128980664</v>
      </c>
      <c r="Z27" s="3">
        <f>1-Y27</f>
        <v>0.49559045871019336</v>
      </c>
      <c r="AA27" s="3">
        <f>0.735+(2.437*W27)-(0.265*(W27^2))+(0.018*(W27^3))</f>
        <v>4.5253385959201387</v>
      </c>
      <c r="AB27" s="3">
        <f>1-(0.09*($C$19-AA27))</f>
        <v>1.2083723714330534</v>
      </c>
      <c r="AC27" s="3">
        <f t="shared" ref="AC27:AC39" si="0">IF(AA27&gt;$C$19,1,AB27)</f>
        <v>1</v>
      </c>
      <c r="AD27" s="3">
        <f t="shared" ref="AD27:AD39" si="1">1/(1+((0.15*($C$19^1.8))/($C$12*(W27^2.3))))</f>
        <v>0.12226559832843868</v>
      </c>
      <c r="AE27" s="2">
        <f>(AC27*Y27)+(AD27*Z27)</f>
        <v>0.5650032052498738</v>
      </c>
      <c r="AF27" s="3">
        <f>AE27*$C$17</f>
        <v>0.87915283057844595</v>
      </c>
      <c r="AG27" s="4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</row>
    <row r="28" spans="1:80" x14ac:dyDescent="0.25">
      <c r="A28" s="24"/>
      <c r="B28" s="24"/>
      <c r="C28" s="24"/>
      <c r="D28" s="24"/>
      <c r="E28" s="24"/>
      <c r="F28" s="2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1" t="s">
        <v>19</v>
      </c>
      <c r="W28" s="3">
        <f>34.75/12</f>
        <v>2.8958333333333335</v>
      </c>
      <c r="X28" s="3">
        <f>22.75/12</f>
        <v>1.8958333333333333</v>
      </c>
      <c r="Y28" s="3">
        <f t="shared" ref="Y28:Y34" si="2">IF($C$9&lt;X28,1,Y44)</f>
        <v>0.50440954128980664</v>
      </c>
      <c r="Z28" s="3">
        <f t="shared" ref="Z28:Z39" si="3">1-Y28</f>
        <v>0.49559045871019336</v>
      </c>
      <c r="AA28" s="3">
        <f>0.735+(2.437*W28)-(0.265*(W28^2))+(0.018*(W28^3))</f>
        <v>6.0070078667534723</v>
      </c>
      <c r="AB28" s="3">
        <f t="shared" ref="AB28:AB39" si="4">1-(0.09*($C$19-AA28))</f>
        <v>1.3417226058080534</v>
      </c>
      <c r="AC28" s="3">
        <f t="shared" si="0"/>
        <v>1</v>
      </c>
      <c r="AD28" s="3">
        <f t="shared" si="1"/>
        <v>0.26956412369175003</v>
      </c>
      <c r="AE28" s="2">
        <f t="shared" ref="AE28:AE39" si="5">(AC28*Y28)+(AD28*Z28)</f>
        <v>0.63800294900201238</v>
      </c>
      <c r="AF28" s="3">
        <f t="shared" ref="AF28:AF39" si="6">AE28*$C$17</f>
        <v>0.99274144521791696</v>
      </c>
      <c r="AG28" s="4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</row>
    <row r="29" spans="1:80" x14ac:dyDescent="0.25">
      <c r="A29" s="4"/>
      <c r="B29" s="28"/>
      <c r="C29" s="28"/>
      <c r="D29" s="28"/>
      <c r="E29" s="4"/>
      <c r="F29" s="4"/>
      <c r="G29" s="4"/>
      <c r="H29" s="4"/>
      <c r="I29" s="4"/>
      <c r="J29" s="4"/>
      <c r="K29" s="4"/>
      <c r="L29" s="4"/>
      <c r="M29" s="3"/>
      <c r="N29" s="3"/>
      <c r="O29" s="3"/>
      <c r="P29" s="3"/>
      <c r="Q29" s="3"/>
      <c r="R29" s="3"/>
      <c r="S29" s="3"/>
      <c r="T29" s="3"/>
      <c r="U29" s="3"/>
      <c r="V29" s="1" t="s">
        <v>45</v>
      </c>
      <c r="W29" s="3">
        <f>37.5/12</f>
        <v>3.125</v>
      </c>
      <c r="X29" s="3">
        <f>37.5/12</f>
        <v>3.125</v>
      </c>
      <c r="Y29" s="3">
        <f t="shared" si="2"/>
        <v>0.72226458701408291</v>
      </c>
      <c r="Z29" s="3">
        <f>1-Y29</f>
        <v>0.27773541298591709</v>
      </c>
      <c r="AA29" s="3">
        <f>0.735+(2.437*W29)-(0.265*(W29^2))+(0.018*(W29^3))</f>
        <v>6.3120507812499991</v>
      </c>
      <c r="AB29" s="3">
        <f t="shared" si="4"/>
        <v>1.3691764681127407</v>
      </c>
      <c r="AC29" s="3">
        <f t="shared" si="0"/>
        <v>1</v>
      </c>
      <c r="AD29" s="3">
        <f t="shared" si="1"/>
        <v>0.30541054911030768</v>
      </c>
      <c r="AE29" s="2">
        <f t="shared" si="5"/>
        <v>0.80708791200148999</v>
      </c>
      <c r="AF29" s="3">
        <f t="shared" si="6"/>
        <v>1.2558399948332259</v>
      </c>
      <c r="AG29" s="4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</row>
    <row r="30" spans="1:80" x14ac:dyDescent="0.25">
      <c r="A30" s="4"/>
      <c r="B30" s="29"/>
      <c r="C30" s="29"/>
      <c r="D30" s="4"/>
      <c r="E30" s="4"/>
      <c r="F30" s="4"/>
      <c r="G30" s="4"/>
      <c r="H30" s="4"/>
      <c r="I30" s="4"/>
      <c r="J30" s="4"/>
      <c r="K30" s="4"/>
      <c r="L30" s="4"/>
      <c r="M30" s="26"/>
      <c r="N30" s="26"/>
      <c r="O30" s="26"/>
      <c r="P30" s="26"/>
      <c r="Q30" s="26"/>
      <c r="R30" s="3"/>
      <c r="S30" s="3"/>
      <c r="T30" s="3"/>
      <c r="U30" s="3"/>
      <c r="V30" s="1" t="s">
        <v>20</v>
      </c>
      <c r="W30" s="3">
        <f>22.88/12</f>
        <v>1.9066666666666665</v>
      </c>
      <c r="X30" s="3">
        <f>18.5/12</f>
        <v>1.5416666666666667</v>
      </c>
      <c r="Y30" s="3">
        <f t="shared" si="2"/>
        <v>0.42654018805005245</v>
      </c>
      <c r="Z30" s="3">
        <f t="shared" si="3"/>
        <v>0.57345981194994755</v>
      </c>
      <c r="AA30" s="3">
        <f>0.735+(2.437*W30)-(0.265*(W30^2))+(0.018*(W30^3))</f>
        <v>4.5429377208888875</v>
      </c>
      <c r="AB30" s="3">
        <f t="shared" si="4"/>
        <v>1.2099562926802407</v>
      </c>
      <c r="AC30" s="3">
        <f t="shared" si="0"/>
        <v>1</v>
      </c>
      <c r="AD30" s="3">
        <f t="shared" si="1"/>
        <v>0.12367900879338353</v>
      </c>
      <c r="AE30" s="2">
        <f t="shared" si="5"/>
        <v>0.49746512917486208</v>
      </c>
      <c r="AF30" s="3">
        <f t="shared" si="6"/>
        <v>0.77406264666186142</v>
      </c>
      <c r="AG30" s="4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</row>
    <row r="31" spans="1:80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26"/>
      <c r="N31" s="26"/>
      <c r="O31" s="26"/>
      <c r="P31" s="26"/>
      <c r="Q31" s="26"/>
      <c r="R31" s="3"/>
      <c r="S31" s="3"/>
      <c r="T31" s="3"/>
      <c r="U31" s="3"/>
      <c r="V31" s="1" t="s">
        <v>22</v>
      </c>
      <c r="W31" s="3">
        <f>22.88/12</f>
        <v>1.9066666666666665</v>
      </c>
      <c r="X31" s="3">
        <f>18.5/12</f>
        <v>1.5416666666666667</v>
      </c>
      <c r="Y31" s="3">
        <f t="shared" si="2"/>
        <v>0.42654018805005245</v>
      </c>
      <c r="Z31" s="3">
        <f t="shared" si="3"/>
        <v>0.57345981194994755</v>
      </c>
      <c r="AA31" s="3">
        <f t="shared" ref="AA31:AA32" si="7">0.735+(2.437*W31)-(0.265*(W31^2))+(0.018*(W31^3))</f>
        <v>4.5429377208888875</v>
      </c>
      <c r="AB31" s="3">
        <f t="shared" si="4"/>
        <v>1.2099562926802407</v>
      </c>
      <c r="AC31" s="3">
        <f t="shared" si="0"/>
        <v>1</v>
      </c>
      <c r="AD31" s="3">
        <f t="shared" si="1"/>
        <v>0.12367900879338353</v>
      </c>
      <c r="AE31" s="2">
        <f t="shared" si="5"/>
        <v>0.49746512917486208</v>
      </c>
      <c r="AF31" s="3">
        <f t="shared" si="6"/>
        <v>0.77406264666186142</v>
      </c>
      <c r="AG31" s="4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</row>
    <row r="32" spans="1:80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26"/>
      <c r="N32" s="26"/>
      <c r="O32" s="26"/>
      <c r="P32" s="26"/>
      <c r="Q32" s="26"/>
      <c r="R32" s="3"/>
      <c r="S32" s="3"/>
      <c r="T32" s="3"/>
      <c r="U32" s="3"/>
      <c r="V32" s="1" t="s">
        <v>24</v>
      </c>
      <c r="W32" s="3">
        <f>34.75/12</f>
        <v>2.8958333333333335</v>
      </c>
      <c r="X32" s="3">
        <f>18.5/12</f>
        <v>1.5416666666666667</v>
      </c>
      <c r="Y32" s="3">
        <f t="shared" si="2"/>
        <v>0.42654018805005245</v>
      </c>
      <c r="Z32" s="3">
        <f t="shared" si="3"/>
        <v>0.57345981194994755</v>
      </c>
      <c r="AA32" s="3">
        <f t="shared" si="7"/>
        <v>6.0070078667534723</v>
      </c>
      <c r="AB32" s="3">
        <f t="shared" si="4"/>
        <v>1.3417226058080534</v>
      </c>
      <c r="AC32" s="3">
        <f t="shared" si="0"/>
        <v>1</v>
      </c>
      <c r="AD32" s="3">
        <f t="shared" si="1"/>
        <v>0.26956412369175003</v>
      </c>
      <c r="AE32" s="2">
        <f t="shared" si="5"/>
        <v>0.5811243797307758</v>
      </c>
      <c r="AF32" s="3">
        <f t="shared" si="6"/>
        <v>0.90423760186016988</v>
      </c>
      <c r="AG32" s="4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</row>
    <row r="33" spans="1:80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26"/>
      <c r="N33" s="26"/>
      <c r="O33" s="26"/>
      <c r="P33" s="26"/>
      <c r="Q33" s="26"/>
      <c r="R33" s="3"/>
      <c r="S33" s="3"/>
      <c r="T33" s="3"/>
      <c r="U33" s="3"/>
      <c r="V33" s="1" t="s">
        <v>25</v>
      </c>
      <c r="W33" s="3">
        <f>34.75/12</f>
        <v>2.8958333333333335</v>
      </c>
      <c r="X33" s="3">
        <f>18.5/12</f>
        <v>1.5416666666666667</v>
      </c>
      <c r="Y33" s="3">
        <f t="shared" si="2"/>
        <v>0.42654018805005245</v>
      </c>
      <c r="Z33" s="3">
        <f t="shared" si="3"/>
        <v>0.57345981194994755</v>
      </c>
      <c r="AA33" s="3">
        <f>0.988+(2.625*W33)-(0.359*(W33^2))+(0.029*(W33^3))</f>
        <v>6.2832788538049762</v>
      </c>
      <c r="AB33" s="3">
        <f t="shared" si="4"/>
        <v>1.3665869946426887</v>
      </c>
      <c r="AC33" s="3">
        <f t="shared" si="0"/>
        <v>1</v>
      </c>
      <c r="AD33" s="3">
        <f t="shared" si="1"/>
        <v>0.26956412369175003</v>
      </c>
      <c r="AE33" s="2">
        <f t="shared" si="5"/>
        <v>0.5811243797307758</v>
      </c>
      <c r="AF33" s="3">
        <f t="shared" si="6"/>
        <v>0.90423760186016988</v>
      </c>
      <c r="AG33" s="4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</row>
    <row r="34" spans="1:80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26"/>
      <c r="N34" s="26"/>
      <c r="O34" s="26"/>
      <c r="P34" s="26"/>
      <c r="Q34" s="26"/>
      <c r="R34" s="3"/>
      <c r="S34" s="3"/>
      <c r="T34" s="3"/>
      <c r="U34" s="3"/>
      <c r="V34" s="1" t="s">
        <v>36</v>
      </c>
      <c r="W34" s="3">
        <f>30.75/12</f>
        <v>2.5625</v>
      </c>
      <c r="X34" s="3">
        <f>30.75/12</f>
        <v>2.5625</v>
      </c>
      <c r="Y34" s="3">
        <f t="shared" si="2"/>
        <v>0.63227926824455571</v>
      </c>
      <c r="Z34" s="3">
        <f t="shared" si="3"/>
        <v>0.36772073175544429</v>
      </c>
      <c r="AA34" s="3">
        <f>0.735+(2.437*W34)-(0.265*(W34^2))+(0.018*(W34^3))</f>
        <v>5.5425903320312493</v>
      </c>
      <c r="AB34" s="3">
        <f t="shared" si="4"/>
        <v>1.2999250276830534</v>
      </c>
      <c r="AC34" s="3">
        <f t="shared" si="0"/>
        <v>1</v>
      </c>
      <c r="AD34" s="3">
        <f t="shared" si="1"/>
        <v>0.21787361846961728</v>
      </c>
      <c r="AE34" s="2">
        <f t="shared" si="5"/>
        <v>0.7123959146584099</v>
      </c>
      <c r="AF34" s="3">
        <f t="shared" si="6"/>
        <v>1.1084979324807149</v>
      </c>
      <c r="AG34" s="4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</row>
    <row r="35" spans="1:80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26"/>
      <c r="N35" s="26"/>
      <c r="O35" s="26"/>
      <c r="P35" s="26"/>
      <c r="Q35" s="26"/>
      <c r="R35" s="3"/>
      <c r="S35" s="3"/>
      <c r="T35" s="3"/>
      <c r="U35" s="3"/>
      <c r="V35" s="1" t="s">
        <v>37</v>
      </c>
      <c r="W35" s="3">
        <f>41.75/12</f>
        <v>3.4791666666666665</v>
      </c>
      <c r="X35" s="3">
        <f>30.75/12</f>
        <v>2.5625</v>
      </c>
      <c r="Y35" s="3">
        <f>IF($C$9&lt;X35,1,Y51)</f>
        <v>0.63227926824455571</v>
      </c>
      <c r="Z35" s="3">
        <f t="shared" si="3"/>
        <v>0.36772073175544429</v>
      </c>
      <c r="AA35" s="3">
        <f>0.735+(2.437*W35)-(0.265*(W35^2))+(0.018*(W35^3))</f>
        <v>6.7640606011284712</v>
      </c>
      <c r="AB35" s="3">
        <f t="shared" si="4"/>
        <v>1.4098573519018034</v>
      </c>
      <c r="AC35" s="3">
        <f t="shared" si="0"/>
        <v>1</v>
      </c>
      <c r="AD35" s="3">
        <f t="shared" si="1"/>
        <v>0.36014394768067365</v>
      </c>
      <c r="AE35" s="2">
        <f t="shared" si="5"/>
        <v>0.76471166422298742</v>
      </c>
      <c r="AF35" s="3">
        <f t="shared" si="6"/>
        <v>1.1899019650351685</v>
      </c>
      <c r="AG35" s="4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</row>
    <row r="36" spans="1:80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26"/>
      <c r="N36" s="26"/>
      <c r="O36" s="26"/>
      <c r="P36" s="26"/>
      <c r="Q36" s="26"/>
      <c r="R36" s="3"/>
      <c r="S36" s="3"/>
      <c r="T36" s="3"/>
      <c r="U36" s="3"/>
      <c r="V36" s="1" t="s">
        <v>46</v>
      </c>
      <c r="W36" s="3">
        <f>(24.25*2)/12</f>
        <v>4.041666666666667</v>
      </c>
      <c r="X36" s="3">
        <f t="shared" ref="X36:X37" si="8">18.5/12</f>
        <v>1.5416666666666667</v>
      </c>
      <c r="Y36" s="3">
        <f t="shared" ref="Y36:Y39" si="9">IF($C$9&lt;X36,1,Y52)</f>
        <v>0.42654018805005245</v>
      </c>
      <c r="Z36" s="3">
        <f t="shared" si="3"/>
        <v>0.57345981194994755</v>
      </c>
      <c r="AA36" s="3">
        <f t="shared" ref="AA36" si="10">0.735+(2.437*W36)-(0.265*(W36^2))+(0.018*(W36^3))</f>
        <v>7.4441245659722215</v>
      </c>
      <c r="AB36" s="3">
        <f>1-(0.09*($C$19-AA36))</f>
        <v>1.4710631087377408</v>
      </c>
      <c r="AC36" s="3">
        <f t="shared" si="0"/>
        <v>1</v>
      </c>
      <c r="AD36" s="3">
        <f t="shared" si="1"/>
        <v>0.44273945665910031</v>
      </c>
      <c r="AE36" s="2">
        <f t="shared" si="5"/>
        <v>0.68043347360860207</v>
      </c>
      <c r="AF36" s="3">
        <f t="shared" si="6"/>
        <v>1.0587639305139329</v>
      </c>
      <c r="AG36" s="4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</row>
    <row r="37" spans="1:80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26"/>
      <c r="N37" s="26"/>
      <c r="O37" s="26"/>
      <c r="P37" s="26"/>
      <c r="Q37" s="26"/>
      <c r="R37" s="3"/>
      <c r="S37" s="3"/>
      <c r="T37" s="3"/>
      <c r="U37" s="3"/>
      <c r="V37" s="1" t="s">
        <v>47</v>
      </c>
      <c r="W37" s="3">
        <f>(24.25*2)/12</f>
        <v>4.041666666666667</v>
      </c>
      <c r="X37" s="3">
        <f t="shared" si="8"/>
        <v>1.5416666666666667</v>
      </c>
      <c r="Y37" s="3">
        <f t="shared" si="9"/>
        <v>0.42654018805005245</v>
      </c>
      <c r="Z37" s="3">
        <f t="shared" si="3"/>
        <v>0.57345981194994755</v>
      </c>
      <c r="AA37" s="3">
        <f>0.988+(2.625*W37)-(0.359*(W37^2))+(0.029*(W37^3))</f>
        <v>7.6476913339120358</v>
      </c>
      <c r="AB37" s="3">
        <f t="shared" si="4"/>
        <v>1.4893841178523242</v>
      </c>
      <c r="AC37" s="3">
        <f t="shared" si="0"/>
        <v>1</v>
      </c>
      <c r="AD37" s="3">
        <f t="shared" si="1"/>
        <v>0.44273945665910031</v>
      </c>
      <c r="AE37" s="2">
        <f t="shared" si="5"/>
        <v>0.68043347360860207</v>
      </c>
      <c r="AF37" s="3">
        <f t="shared" si="6"/>
        <v>1.0587639305139329</v>
      </c>
      <c r="AG37" s="4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</row>
    <row r="38" spans="1:80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26"/>
      <c r="N38" s="26"/>
      <c r="O38" s="26"/>
      <c r="P38" s="26"/>
      <c r="Q38" s="26"/>
      <c r="R38" s="3"/>
      <c r="S38" s="3"/>
      <c r="T38" s="3"/>
      <c r="U38" s="3"/>
      <c r="V38" s="1" t="s">
        <v>48</v>
      </c>
      <c r="W38" s="3">
        <f>(30.75*2)/12</f>
        <v>5.125</v>
      </c>
      <c r="X38" s="3">
        <f>30.75/12</f>
        <v>2.5625</v>
      </c>
      <c r="Y38" s="3">
        <f t="shared" si="9"/>
        <v>0.63227926824455571</v>
      </c>
      <c r="Z38" s="3">
        <f t="shared" si="3"/>
        <v>0.36772073175544429</v>
      </c>
      <c r="AA38" s="3">
        <f>0.735+(2.437*W38)-(0.265*(W38^2))+(0.018*(W38^3))</f>
        <v>8.6872382812499964</v>
      </c>
      <c r="AB38" s="3">
        <f t="shared" si="4"/>
        <v>1.5829433431127407</v>
      </c>
      <c r="AC38" s="3">
        <f>IF(AA38&gt;$C$19,1,AB38)</f>
        <v>1</v>
      </c>
      <c r="AD38" s="3">
        <f t="shared" si="1"/>
        <v>0.5783826043400343</v>
      </c>
      <c r="AE38" s="2">
        <f t="shared" si="5"/>
        <v>0.8449625427470927</v>
      </c>
      <c r="AF38" s="3">
        <f t="shared" si="6"/>
        <v>1.314773446037957</v>
      </c>
      <c r="AG38" s="4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</row>
    <row r="39" spans="1:8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26"/>
      <c r="N39" s="26"/>
      <c r="O39" s="26"/>
      <c r="P39" s="26"/>
      <c r="Q39" s="26"/>
      <c r="R39" s="3"/>
      <c r="S39" s="3"/>
      <c r="T39" s="3"/>
      <c r="U39" s="3"/>
      <c r="V39" s="1" t="s">
        <v>49</v>
      </c>
      <c r="W39" s="3">
        <f>(41.75*2)/12</f>
        <v>6.958333333333333</v>
      </c>
      <c r="X39" s="3">
        <f>30.75/12</f>
        <v>2.5625</v>
      </c>
      <c r="Y39" s="3">
        <f t="shared" si="9"/>
        <v>0.63227926824455571</v>
      </c>
      <c r="Z39" s="3">
        <f t="shared" si="3"/>
        <v>0.36772073175544429</v>
      </c>
      <c r="AA39" s="3">
        <f>0.735+(2.437*W39)-(0.265*(W39^2))+(0.018*(W39^3))</f>
        <v>10.925986545138887</v>
      </c>
      <c r="AB39" s="3">
        <f t="shared" si="4"/>
        <v>1.7844306868627406</v>
      </c>
      <c r="AC39" s="3">
        <f t="shared" si="0"/>
        <v>1</v>
      </c>
      <c r="AD39" s="3">
        <f t="shared" si="1"/>
        <v>0.73487501653040654</v>
      </c>
      <c r="AE39" s="2">
        <f t="shared" si="5"/>
        <v>0.90250804707191101</v>
      </c>
      <c r="AF39" s="3">
        <f t="shared" si="6"/>
        <v>1.4043150495972752</v>
      </c>
      <c r="AG39" s="4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</row>
    <row r="40" spans="1:80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26"/>
      <c r="N40" s="26"/>
      <c r="O40" s="26"/>
      <c r="P40" s="26"/>
      <c r="Q40" s="26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4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</row>
    <row r="41" spans="1:80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26"/>
      <c r="N41" s="26"/>
      <c r="O41" s="26"/>
      <c r="P41" s="26"/>
      <c r="Q41" s="26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4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</row>
    <row r="42" spans="1:8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26"/>
      <c r="N42" s="26"/>
      <c r="O42" s="26"/>
      <c r="P42" s="26"/>
      <c r="Q42" s="26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4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</row>
    <row r="43" spans="1:8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26"/>
      <c r="N43" s="26"/>
      <c r="O43" s="26"/>
      <c r="P43" s="26"/>
      <c r="Q43" s="26"/>
      <c r="R43" s="3"/>
      <c r="S43" s="3"/>
      <c r="T43" s="3"/>
      <c r="U43" s="3"/>
      <c r="V43" s="3"/>
      <c r="W43" s="3"/>
      <c r="X43" s="3"/>
      <c r="Y43" s="3">
        <f t="shared" ref="Y43:Y49" si="11">1-((1-(X27/$C$9))^2.67)</f>
        <v>0.50440954128980664</v>
      </c>
      <c r="Z43" s="3"/>
      <c r="AA43" s="3"/>
      <c r="AB43" s="3"/>
      <c r="AC43" s="3"/>
      <c r="AD43" s="3"/>
      <c r="AE43" s="3"/>
      <c r="AF43" s="3"/>
      <c r="AG43" s="4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</row>
    <row r="44" spans="1:8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6"/>
      <c r="N44" s="26"/>
      <c r="O44" s="26"/>
      <c r="P44" s="26"/>
      <c r="Q44" s="26"/>
      <c r="R44" s="3"/>
      <c r="S44" s="3"/>
      <c r="T44" s="3"/>
      <c r="U44" s="3"/>
      <c r="V44" s="3"/>
      <c r="W44" s="3"/>
      <c r="X44" s="3"/>
      <c r="Y44" s="3">
        <f t="shared" si="11"/>
        <v>0.50440954128980664</v>
      </c>
      <c r="Z44" s="3"/>
      <c r="AA44" s="3"/>
      <c r="AB44" s="3"/>
      <c r="AC44" s="3"/>
      <c r="AD44" s="3"/>
      <c r="AE44" s="3"/>
      <c r="AF44" s="3"/>
      <c r="AG44" s="4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</row>
    <row r="45" spans="1:8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26"/>
      <c r="N45" s="26"/>
      <c r="O45" s="26"/>
      <c r="P45" s="26"/>
      <c r="Q45" s="26"/>
      <c r="R45" s="3"/>
      <c r="S45" s="3"/>
      <c r="T45" s="3"/>
      <c r="U45" s="3"/>
      <c r="V45" s="3"/>
      <c r="W45" s="3"/>
      <c r="X45" s="3"/>
      <c r="Y45" s="3">
        <f>1-((1-(X29/$C$9))^2.67)</f>
        <v>0.72226458701408291</v>
      </c>
      <c r="Z45" s="3"/>
      <c r="AA45" s="3"/>
      <c r="AB45" s="3"/>
      <c r="AC45" s="3"/>
      <c r="AD45" s="3"/>
      <c r="AE45" s="3"/>
      <c r="AF45" s="3"/>
      <c r="AG45" s="4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</row>
    <row r="46" spans="1:8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26"/>
      <c r="N46" s="26"/>
      <c r="O46" s="26"/>
      <c r="P46" s="26"/>
      <c r="Q46" s="26"/>
      <c r="R46" s="3"/>
      <c r="S46" s="3"/>
      <c r="T46" s="3"/>
      <c r="U46" s="3"/>
      <c r="V46" s="3"/>
      <c r="W46" s="3"/>
      <c r="X46" s="3"/>
      <c r="Y46" s="3">
        <f t="shared" si="11"/>
        <v>0.42654018805005245</v>
      </c>
      <c r="Z46" s="3"/>
      <c r="AA46" s="3"/>
      <c r="AB46" s="3"/>
      <c r="AC46" s="3"/>
      <c r="AD46" s="3"/>
      <c r="AE46" s="3"/>
      <c r="AF46" s="3"/>
      <c r="AG46" s="4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</row>
    <row r="47" spans="1:8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26"/>
      <c r="N47" s="26"/>
      <c r="O47" s="26"/>
      <c r="P47" s="26"/>
      <c r="Q47" s="26"/>
      <c r="R47" s="3"/>
      <c r="S47" s="3"/>
      <c r="T47" s="3"/>
      <c r="U47" s="3"/>
      <c r="V47" s="3"/>
      <c r="W47" s="3"/>
      <c r="X47" s="3"/>
      <c r="Y47" s="3">
        <f t="shared" si="11"/>
        <v>0.42654018805005245</v>
      </c>
      <c r="Z47" s="3"/>
      <c r="AA47" s="3"/>
      <c r="AB47" s="3"/>
      <c r="AC47" s="3"/>
      <c r="AD47" s="3"/>
      <c r="AE47" s="3"/>
      <c r="AF47" s="3"/>
      <c r="AG47" s="4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</row>
    <row r="48" spans="1:8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6"/>
      <c r="N48" s="26"/>
      <c r="O48" s="26"/>
      <c r="P48" s="26"/>
      <c r="Q48" s="26"/>
      <c r="R48" s="3"/>
      <c r="S48" s="3"/>
      <c r="T48" s="3"/>
      <c r="U48" s="3"/>
      <c r="V48" s="3"/>
      <c r="W48" s="3"/>
      <c r="X48" s="3"/>
      <c r="Y48" s="3">
        <f t="shared" si="11"/>
        <v>0.42654018805005245</v>
      </c>
      <c r="Z48" s="3"/>
      <c r="AA48" s="3"/>
      <c r="AB48" s="3"/>
      <c r="AC48" s="3"/>
      <c r="AD48" s="3"/>
      <c r="AE48" s="3"/>
      <c r="AF48" s="3"/>
      <c r="AG48" s="4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</row>
    <row r="49" spans="1:8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26"/>
      <c r="N49" s="26"/>
      <c r="O49" s="26"/>
      <c r="P49" s="26"/>
      <c r="Q49" s="26"/>
      <c r="R49" s="3"/>
      <c r="S49" s="3"/>
      <c r="T49" s="3"/>
      <c r="U49" s="3"/>
      <c r="V49" s="3"/>
      <c r="W49" s="3"/>
      <c r="X49" s="3"/>
      <c r="Y49" s="3">
        <f t="shared" si="11"/>
        <v>0.42654018805005245</v>
      </c>
      <c r="Z49" s="3"/>
      <c r="AA49" s="3"/>
      <c r="AB49" s="3"/>
      <c r="AC49" s="3"/>
      <c r="AD49" s="3"/>
      <c r="AE49" s="3"/>
      <c r="AF49" s="3"/>
      <c r="AG49" s="4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</row>
    <row r="50" spans="1:8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26"/>
      <c r="N50" s="26"/>
      <c r="O50" s="26"/>
      <c r="P50" s="26"/>
      <c r="Q50" s="26"/>
      <c r="R50" s="3"/>
      <c r="S50" s="3"/>
      <c r="T50" s="3"/>
      <c r="U50" s="3"/>
      <c r="V50" s="3"/>
      <c r="W50" s="3"/>
      <c r="X50" s="3"/>
      <c r="Y50" s="3">
        <f>1-((1-(X34/$C$9))^2.67)</f>
        <v>0.63227926824455571</v>
      </c>
      <c r="Z50" s="3"/>
      <c r="AA50" s="3"/>
      <c r="AB50" s="3"/>
      <c r="AC50" s="3"/>
      <c r="AD50" s="3"/>
      <c r="AE50" s="3"/>
      <c r="AF50" s="3"/>
      <c r="AG50" s="4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</row>
    <row r="51" spans="1:8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26"/>
      <c r="N51" s="26"/>
      <c r="O51" s="26"/>
      <c r="P51" s="26"/>
      <c r="Q51" s="26"/>
      <c r="R51" s="3"/>
      <c r="S51" s="3"/>
      <c r="T51" s="3"/>
      <c r="U51" s="3"/>
      <c r="V51" s="3"/>
      <c r="W51" s="3"/>
      <c r="X51" s="3"/>
      <c r="Y51" s="3">
        <f>1-((1-(X35/$C$9))^2.67)</f>
        <v>0.63227926824455571</v>
      </c>
      <c r="Z51" s="3"/>
      <c r="AA51" s="3"/>
      <c r="AB51" s="3"/>
      <c r="AC51" s="3"/>
      <c r="AD51" s="3"/>
      <c r="AE51" s="3"/>
      <c r="AF51" s="3"/>
      <c r="AG51" s="4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</row>
    <row r="52" spans="1:8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26"/>
      <c r="N52" s="26"/>
      <c r="O52" s="26"/>
      <c r="P52" s="26"/>
      <c r="Q52" s="26"/>
      <c r="R52" s="3"/>
      <c r="S52" s="3"/>
      <c r="T52" s="3"/>
      <c r="U52" s="3"/>
      <c r="V52" s="3"/>
      <c r="W52" s="3"/>
      <c r="X52" s="3"/>
      <c r="Y52" s="3">
        <f>1-((1-(X36/$C$9))^2.67)</f>
        <v>0.42654018805005245</v>
      </c>
      <c r="Z52" s="3"/>
      <c r="AA52" s="3"/>
      <c r="AB52" s="3"/>
      <c r="AC52" s="3"/>
      <c r="AD52" s="3"/>
      <c r="AE52" s="3"/>
      <c r="AF52" s="3"/>
      <c r="AG52" s="4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</row>
    <row r="53" spans="1:8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26"/>
      <c r="N53" s="26"/>
      <c r="O53" s="26"/>
      <c r="P53" s="26"/>
      <c r="Q53" s="26"/>
      <c r="R53" s="3"/>
      <c r="S53" s="3"/>
      <c r="T53" s="3"/>
      <c r="U53" s="3"/>
      <c r="V53" s="3"/>
      <c r="W53" s="3"/>
      <c r="X53" s="3"/>
      <c r="Y53" s="3">
        <f t="shared" ref="Y53:Y55" si="12">1-((1-(X37/$C$9))^2.67)</f>
        <v>0.42654018805005245</v>
      </c>
      <c r="Z53" s="3"/>
      <c r="AA53" s="3"/>
      <c r="AB53" s="3"/>
      <c r="AC53" s="3"/>
      <c r="AD53" s="3"/>
      <c r="AE53" s="3"/>
      <c r="AF53" s="3"/>
      <c r="AG53" s="4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</row>
    <row r="54" spans="1:8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26"/>
      <c r="N54" s="26"/>
      <c r="O54" s="26"/>
      <c r="P54" s="26"/>
      <c r="Q54" s="26"/>
      <c r="R54" s="3"/>
      <c r="S54" s="3"/>
      <c r="T54" s="3"/>
      <c r="U54" s="3"/>
      <c r="V54" s="3"/>
      <c r="W54" s="3"/>
      <c r="X54" s="3"/>
      <c r="Y54" s="3">
        <f t="shared" si="12"/>
        <v>0.63227926824455571</v>
      </c>
      <c r="Z54" s="3"/>
      <c r="AA54" s="3"/>
      <c r="AB54" s="3"/>
      <c r="AC54" s="3"/>
      <c r="AD54" s="3"/>
      <c r="AE54" s="3"/>
      <c r="AF54" s="3"/>
      <c r="AG54" s="4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</row>
    <row r="55" spans="1:8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3"/>
      <c r="S55" s="3"/>
      <c r="T55" s="3"/>
      <c r="U55" s="3"/>
      <c r="V55" s="3"/>
      <c r="W55" s="3"/>
      <c r="X55" s="3"/>
      <c r="Y55" s="3">
        <f t="shared" si="12"/>
        <v>0.63227926824455571</v>
      </c>
      <c r="Z55" s="3"/>
      <c r="AA55" s="3"/>
      <c r="AB55" s="3"/>
      <c r="AC55" s="3"/>
      <c r="AD55" s="3"/>
      <c r="AE55" s="3"/>
      <c r="AF55" s="3"/>
      <c r="AG55" s="4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</row>
    <row r="56" spans="1:80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4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</row>
    <row r="57" spans="1:80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4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</row>
    <row r="58" spans="1:80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4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</row>
    <row r="59" spans="1:80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4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</row>
    <row r="60" spans="1:80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4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</row>
    <row r="61" spans="1:80" x14ac:dyDescent="0.25">
      <c r="A61" s="27"/>
      <c r="B61" s="4"/>
      <c r="C61" s="4"/>
      <c r="D61" s="4"/>
      <c r="E61" s="27"/>
      <c r="F61" s="27"/>
      <c r="G61" s="27"/>
      <c r="H61" s="27"/>
      <c r="I61" s="27"/>
      <c r="J61" s="27"/>
      <c r="K61" s="27"/>
      <c r="L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</row>
    <row r="62" spans="1:80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</row>
    <row r="63" spans="1:80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</row>
    <row r="64" spans="1:80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</row>
    <row r="65" spans="1:80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</row>
    <row r="66" spans="1:80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</row>
    <row r="67" spans="1:80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</row>
    <row r="68" spans="1:80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</row>
    <row r="69" spans="1:80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</row>
    <row r="70" spans="1:80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</row>
    <row r="71" spans="1:80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</row>
    <row r="72" spans="1:80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</row>
    <row r="73" spans="1:80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</row>
    <row r="74" spans="1:80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</row>
    <row r="75" spans="1:80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</row>
    <row r="76" spans="1:80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</row>
    <row r="77" spans="1:80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</row>
    <row r="78" spans="1:80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</row>
    <row r="79" spans="1:80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</row>
    <row r="80" spans="1:80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</row>
    <row r="81" spans="1:80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</row>
    <row r="82" spans="1:80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</row>
    <row r="83" spans="1:80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</row>
    <row r="84" spans="1:80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</row>
    <row r="85" spans="1:80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</row>
    <row r="86" spans="1:80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</row>
    <row r="87" spans="1:80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</row>
    <row r="88" spans="1:80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</row>
    <row r="89" spans="1:80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</row>
    <row r="90" spans="1:80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</row>
    <row r="91" spans="1:80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</row>
    <row r="92" spans="1:80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</row>
    <row r="93" spans="1:80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</row>
    <row r="94" spans="1:80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</row>
    <row r="95" spans="1:80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</row>
    <row r="96" spans="1:80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</row>
    <row r="97" spans="1:80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</row>
    <row r="98" spans="1:80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</row>
    <row r="99" spans="1:80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</row>
    <row r="100" spans="1:80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</row>
    <row r="101" spans="1:80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</row>
    <row r="102" spans="1:80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</row>
    <row r="103" spans="1:80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</row>
    <row r="104" spans="1:80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</row>
    <row r="105" spans="1:80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</row>
    <row r="106" spans="1:80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</row>
    <row r="107" spans="1:80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</row>
    <row r="108" spans="1:80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</row>
    <row r="109" spans="1:80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</row>
    <row r="110" spans="1:80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</row>
    <row r="111" spans="1:80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</row>
    <row r="112" spans="1:80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</row>
    <row r="113" spans="1:80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</row>
    <row r="114" spans="1:80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</row>
    <row r="115" spans="1:80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</row>
    <row r="116" spans="1:80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</row>
    <row r="117" spans="1:80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</row>
    <row r="118" spans="1:80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</row>
    <row r="119" spans="1:80" x14ac:dyDescent="0.2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</row>
    <row r="120" spans="1:80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</row>
    <row r="121" spans="1:80" x14ac:dyDescent="0.2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</row>
    <row r="122" spans="1:80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</row>
    <row r="123" spans="1:80" x14ac:dyDescent="0.2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</row>
    <row r="124" spans="1:80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</row>
    <row r="125" spans="1:80" x14ac:dyDescent="0.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</row>
    <row r="126" spans="1:80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</row>
    <row r="127" spans="1:80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</row>
    <row r="128" spans="1:80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</row>
    <row r="129" spans="1:80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</row>
    <row r="130" spans="1:80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</row>
    <row r="131" spans="1:80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</row>
    <row r="132" spans="1:80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</row>
    <row r="133" spans="1:80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</row>
    <row r="134" spans="1:80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</row>
    <row r="135" spans="1:80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</row>
    <row r="136" spans="1:80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</row>
    <row r="137" spans="1:80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</row>
    <row r="138" spans="1:80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</row>
    <row r="139" spans="1:80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</row>
    <row r="140" spans="1:80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</row>
    <row r="141" spans="1:80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</row>
    <row r="142" spans="1:80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</row>
    <row r="143" spans="1:80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</row>
    <row r="144" spans="1:80" x14ac:dyDescent="0.2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</row>
    <row r="145" spans="1:80" x14ac:dyDescent="0.2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</row>
    <row r="146" spans="1:80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</row>
    <row r="147" spans="1:80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</row>
    <row r="148" spans="1:80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</row>
    <row r="149" spans="1:80" x14ac:dyDescent="0.2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</row>
    <row r="150" spans="1:80" x14ac:dyDescent="0.2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</row>
    <row r="151" spans="1:80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</row>
    <row r="152" spans="1:80" x14ac:dyDescent="0.2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</row>
    <row r="153" spans="1:80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</row>
    <row r="154" spans="1:80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</row>
    <row r="155" spans="1:80" x14ac:dyDescent="0.2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</row>
    <row r="156" spans="1:80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</row>
    <row r="157" spans="1:80" x14ac:dyDescent="0.2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</row>
    <row r="158" spans="1:80" x14ac:dyDescent="0.2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</row>
    <row r="159" spans="1:80" x14ac:dyDescent="0.2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</row>
    <row r="160" spans="1:80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</row>
    <row r="161" spans="1:80" x14ac:dyDescent="0.2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</row>
    <row r="162" spans="1:80" x14ac:dyDescent="0.2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</row>
    <row r="163" spans="1:80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</row>
    <row r="164" spans="1:80" x14ac:dyDescent="0.2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</row>
    <row r="165" spans="1:80" x14ac:dyDescent="0.2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</row>
    <row r="166" spans="1:80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</row>
    <row r="167" spans="1:80" x14ac:dyDescent="0.2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</row>
    <row r="168" spans="1:80" x14ac:dyDescent="0.2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</row>
    <row r="169" spans="1:80" x14ac:dyDescent="0.2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</row>
    <row r="170" spans="1:80" x14ac:dyDescent="0.2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</row>
    <row r="171" spans="1:80" x14ac:dyDescent="0.2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</row>
    <row r="172" spans="1:80" x14ac:dyDescent="0.2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</row>
    <row r="173" spans="1:80" x14ac:dyDescent="0.2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</row>
    <row r="174" spans="1:80" x14ac:dyDescent="0.2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</row>
    <row r="175" spans="1:80" x14ac:dyDescent="0.2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</row>
    <row r="176" spans="1:80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</row>
    <row r="177" spans="1:80" x14ac:dyDescent="0.2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</row>
    <row r="178" spans="1:80" x14ac:dyDescent="0.2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</row>
    <row r="179" spans="1:80" x14ac:dyDescent="0.2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</row>
    <row r="180" spans="1:80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</row>
    <row r="181" spans="1:80" x14ac:dyDescent="0.2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</row>
    <row r="182" spans="1:80" x14ac:dyDescent="0.2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</row>
    <row r="183" spans="1:80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</row>
    <row r="184" spans="1:80" x14ac:dyDescent="0.2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</row>
    <row r="185" spans="1:80" x14ac:dyDescent="0.2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</row>
    <row r="186" spans="1:80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</row>
    <row r="187" spans="1:80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</row>
    <row r="188" spans="1:80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</row>
    <row r="189" spans="1:80" x14ac:dyDescent="0.2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</row>
    <row r="190" spans="1:80" x14ac:dyDescent="0.2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</row>
    <row r="191" spans="1:80" x14ac:dyDescent="0.2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</row>
    <row r="192" spans="1:80" x14ac:dyDescent="0.2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</row>
    <row r="193" spans="1:80" x14ac:dyDescent="0.2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</row>
    <row r="194" spans="1:80" x14ac:dyDescent="0.2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</row>
    <row r="195" spans="1:80" x14ac:dyDescent="0.2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</row>
    <row r="196" spans="1:80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</row>
    <row r="197" spans="1:80" x14ac:dyDescent="0.2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</row>
    <row r="198" spans="1:80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</row>
    <row r="199" spans="1:80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</row>
    <row r="200" spans="1:80" x14ac:dyDescent="0.2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</row>
    <row r="201" spans="1:80" x14ac:dyDescent="0.2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</row>
    <row r="202" spans="1:80" x14ac:dyDescent="0.2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</row>
    <row r="203" spans="1:80" x14ac:dyDescent="0.2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</row>
    <row r="204" spans="1:80" x14ac:dyDescent="0.2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</row>
    <row r="205" spans="1:80" x14ac:dyDescent="0.2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</row>
    <row r="206" spans="1:80" x14ac:dyDescent="0.2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</row>
    <row r="207" spans="1:80" x14ac:dyDescent="0.2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</row>
    <row r="208" spans="1:80" x14ac:dyDescent="0.2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</row>
    <row r="209" spans="1:80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</row>
    <row r="210" spans="1:80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</row>
    <row r="211" spans="1:80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</row>
    <row r="212" spans="1:80" x14ac:dyDescent="0.2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</row>
    <row r="213" spans="1:80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</row>
    <row r="214" spans="1:80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</row>
    <row r="215" spans="1:80" x14ac:dyDescent="0.2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</row>
    <row r="216" spans="1:80" x14ac:dyDescent="0.2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</row>
    <row r="217" spans="1:80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</row>
    <row r="218" spans="1:80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</row>
    <row r="219" spans="1:80" x14ac:dyDescent="0.2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</row>
    <row r="220" spans="1:80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</row>
    <row r="221" spans="1:80" x14ac:dyDescent="0.2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</row>
    <row r="222" spans="1:80" x14ac:dyDescent="0.2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</row>
    <row r="223" spans="1:80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7"/>
      <c r="BZ223" s="27"/>
      <c r="CA223" s="27"/>
      <c r="CB223" s="27"/>
    </row>
    <row r="224" spans="1:80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</row>
    <row r="225" spans="1:80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</row>
    <row r="226" spans="1:80" x14ac:dyDescent="0.2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</row>
    <row r="227" spans="1:80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</row>
    <row r="228" spans="1:80" x14ac:dyDescent="0.2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  <c r="BR228" s="27"/>
      <c r="BS228" s="27"/>
      <c r="BT228" s="27"/>
      <c r="BU228" s="27"/>
      <c r="BV228" s="27"/>
      <c r="BW228" s="27"/>
      <c r="BX228" s="27"/>
      <c r="BY228" s="27"/>
      <c r="BZ228" s="27"/>
      <c r="CA228" s="27"/>
      <c r="CB228" s="27"/>
    </row>
    <row r="229" spans="1:80" x14ac:dyDescent="0.2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  <c r="BT229" s="27"/>
      <c r="BU229" s="27"/>
      <c r="BV229" s="27"/>
      <c r="BW229" s="27"/>
      <c r="BX229" s="27"/>
      <c r="BY229" s="27"/>
      <c r="BZ229" s="27"/>
      <c r="CA229" s="27"/>
      <c r="CB229" s="27"/>
    </row>
    <row r="230" spans="1:80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</row>
    <row r="231" spans="1:80" x14ac:dyDescent="0.2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7"/>
      <c r="BZ231" s="27"/>
      <c r="CA231" s="27"/>
      <c r="CB231" s="27"/>
    </row>
    <row r="232" spans="1:80" x14ac:dyDescent="0.2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7"/>
      <c r="BV232" s="27"/>
      <c r="BW232" s="27"/>
      <c r="BX232" s="27"/>
      <c r="BY232" s="27"/>
      <c r="BZ232" s="27"/>
      <c r="CA232" s="27"/>
      <c r="CB232" s="27"/>
    </row>
    <row r="233" spans="1:80" x14ac:dyDescent="0.2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7"/>
      <c r="BZ233" s="27"/>
      <c r="CA233" s="27"/>
      <c r="CB233" s="27"/>
    </row>
    <row r="234" spans="1:80" x14ac:dyDescent="0.2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7"/>
      <c r="BZ234" s="27"/>
      <c r="CA234" s="27"/>
      <c r="CB234" s="27"/>
    </row>
    <row r="235" spans="1:80" x14ac:dyDescent="0.2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7"/>
      <c r="BZ235" s="27"/>
      <c r="CA235" s="27"/>
      <c r="CB235" s="27"/>
    </row>
    <row r="236" spans="1:80" x14ac:dyDescent="0.2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</row>
    <row r="237" spans="1:80" x14ac:dyDescent="0.25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</row>
    <row r="238" spans="1:80" x14ac:dyDescent="0.25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</row>
    <row r="239" spans="1:80" x14ac:dyDescent="0.25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</row>
    <row r="240" spans="1:80" x14ac:dyDescent="0.25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</row>
    <row r="241" spans="1:80" x14ac:dyDescent="0.2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</row>
    <row r="242" spans="1:80" x14ac:dyDescent="0.2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</row>
    <row r="243" spans="1:80" x14ac:dyDescent="0.25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</row>
    <row r="244" spans="1:80" x14ac:dyDescent="0.25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</row>
    <row r="245" spans="1:80" x14ac:dyDescent="0.2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  <c r="BT245" s="27"/>
      <c r="BU245" s="27"/>
      <c r="BV245" s="27"/>
      <c r="BW245" s="27"/>
      <c r="BX245" s="27"/>
      <c r="BY245" s="27"/>
      <c r="BZ245" s="27"/>
      <c r="CA245" s="27"/>
      <c r="CB245" s="27"/>
    </row>
    <row r="246" spans="1:80" x14ac:dyDescent="0.2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27"/>
      <c r="BS246" s="27"/>
      <c r="BT246" s="27"/>
      <c r="BU246" s="27"/>
      <c r="BV246" s="27"/>
      <c r="BW246" s="27"/>
      <c r="BX246" s="27"/>
      <c r="BY246" s="27"/>
      <c r="BZ246" s="27"/>
      <c r="CA246" s="27"/>
      <c r="CB246" s="27"/>
    </row>
    <row r="247" spans="1:80" x14ac:dyDescent="0.25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  <c r="BS247" s="27"/>
      <c r="BT247" s="27"/>
      <c r="BU247" s="27"/>
      <c r="BV247" s="27"/>
      <c r="BW247" s="27"/>
      <c r="BX247" s="27"/>
      <c r="BY247" s="27"/>
      <c r="BZ247" s="27"/>
      <c r="CA247" s="27"/>
      <c r="CB247" s="27"/>
    </row>
    <row r="248" spans="1:80" x14ac:dyDescent="0.2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/>
      <c r="BT248" s="27"/>
      <c r="BU248" s="27"/>
      <c r="BV248" s="27"/>
      <c r="BW248" s="27"/>
      <c r="BX248" s="27"/>
      <c r="BY248" s="27"/>
      <c r="BZ248" s="27"/>
      <c r="CA248" s="27"/>
      <c r="CB248" s="27"/>
    </row>
    <row r="249" spans="1:80" x14ac:dyDescent="0.25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27"/>
      <c r="BS249" s="27"/>
      <c r="BT249" s="27"/>
      <c r="BU249" s="27"/>
      <c r="BV249" s="27"/>
      <c r="BW249" s="27"/>
      <c r="BX249" s="27"/>
      <c r="BY249" s="27"/>
      <c r="BZ249" s="27"/>
      <c r="CA249" s="27"/>
      <c r="CB249" s="27"/>
    </row>
    <row r="250" spans="1:80" x14ac:dyDescent="0.25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  <c r="BT250" s="27"/>
      <c r="BU250" s="27"/>
      <c r="BV250" s="27"/>
      <c r="BW250" s="27"/>
      <c r="BX250" s="27"/>
      <c r="BY250" s="27"/>
      <c r="BZ250" s="27"/>
      <c r="CA250" s="27"/>
      <c r="CB250" s="27"/>
    </row>
    <row r="251" spans="1:80" x14ac:dyDescent="0.25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27"/>
      <c r="BS251" s="27"/>
      <c r="BT251" s="27"/>
      <c r="BU251" s="27"/>
      <c r="BV251" s="27"/>
      <c r="BW251" s="27"/>
      <c r="BX251" s="27"/>
      <c r="BY251" s="27"/>
      <c r="BZ251" s="27"/>
      <c r="CA251" s="27"/>
      <c r="CB251" s="27"/>
    </row>
    <row r="252" spans="1:80" x14ac:dyDescent="0.2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</row>
    <row r="253" spans="1:80" x14ac:dyDescent="0.25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</row>
    <row r="254" spans="1:80" x14ac:dyDescent="0.2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</row>
    <row r="255" spans="1:80" x14ac:dyDescent="0.2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</row>
    <row r="256" spans="1:80" x14ac:dyDescent="0.2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</row>
    <row r="257" spans="1:80" x14ac:dyDescent="0.25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</row>
    <row r="258" spans="1:80" x14ac:dyDescent="0.2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  <c r="BT258" s="27"/>
      <c r="BU258" s="27"/>
      <c r="BV258" s="27"/>
      <c r="BW258" s="27"/>
      <c r="BX258" s="27"/>
      <c r="BY258" s="27"/>
      <c r="BZ258" s="27"/>
      <c r="CA258" s="27"/>
      <c r="CB258" s="27"/>
    </row>
    <row r="259" spans="1:80" x14ac:dyDescent="0.2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27"/>
      <c r="BT259" s="27"/>
      <c r="BU259" s="27"/>
      <c r="BV259" s="27"/>
      <c r="BW259" s="27"/>
      <c r="BX259" s="27"/>
      <c r="BY259" s="27"/>
      <c r="BZ259" s="27"/>
      <c r="CA259" s="27"/>
      <c r="CB259" s="27"/>
    </row>
    <row r="260" spans="1:80" x14ac:dyDescent="0.2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  <c r="BO260" s="27"/>
      <c r="BP260" s="27"/>
      <c r="BQ260" s="27"/>
      <c r="BR260" s="27"/>
      <c r="BS260" s="27"/>
      <c r="BT260" s="27"/>
      <c r="BU260" s="27"/>
      <c r="BV260" s="27"/>
      <c r="BW260" s="27"/>
      <c r="BX260" s="27"/>
      <c r="BY260" s="27"/>
      <c r="BZ260" s="27"/>
      <c r="CA260" s="27"/>
      <c r="CB260" s="27"/>
    </row>
    <row r="261" spans="1:80" x14ac:dyDescent="0.25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  <c r="BO261" s="27"/>
      <c r="BP261" s="27"/>
      <c r="BQ261" s="27"/>
      <c r="BR261" s="27"/>
      <c r="BS261" s="27"/>
      <c r="BT261" s="27"/>
      <c r="BU261" s="27"/>
      <c r="BV261" s="27"/>
      <c r="BW261" s="27"/>
      <c r="BX261" s="27"/>
      <c r="BY261" s="27"/>
      <c r="BZ261" s="27"/>
      <c r="CA261" s="27"/>
      <c r="CB261" s="27"/>
    </row>
    <row r="262" spans="1:80" x14ac:dyDescent="0.2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</row>
    <row r="263" spans="1:80" x14ac:dyDescent="0.25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</row>
    <row r="264" spans="1:80" x14ac:dyDescent="0.25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</row>
    <row r="265" spans="1:80" x14ac:dyDescent="0.2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  <c r="BO265" s="27"/>
      <c r="BP265" s="27"/>
      <c r="BQ265" s="27"/>
      <c r="BR265" s="27"/>
      <c r="BS265" s="27"/>
      <c r="BT265" s="27"/>
      <c r="BU265" s="27"/>
      <c r="BV265" s="27"/>
      <c r="BW265" s="27"/>
      <c r="BX265" s="27"/>
      <c r="BY265" s="27"/>
      <c r="BZ265" s="27"/>
      <c r="CA265" s="27"/>
      <c r="CB265" s="27"/>
    </row>
    <row r="266" spans="1:80" x14ac:dyDescent="0.2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27"/>
      <c r="BT266" s="27"/>
      <c r="BU266" s="27"/>
      <c r="BV266" s="27"/>
      <c r="BW266" s="27"/>
      <c r="BX266" s="27"/>
      <c r="BY266" s="27"/>
      <c r="BZ266" s="27"/>
      <c r="CA266" s="27"/>
      <c r="CB266" s="27"/>
    </row>
    <row r="267" spans="1:80" x14ac:dyDescent="0.25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</row>
    <row r="268" spans="1:80" x14ac:dyDescent="0.25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</row>
    <row r="269" spans="1:80" x14ac:dyDescent="0.2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</row>
    <row r="270" spans="1:80" x14ac:dyDescent="0.25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  <c r="BT270" s="27"/>
      <c r="BU270" s="27"/>
      <c r="BV270" s="27"/>
      <c r="BW270" s="27"/>
      <c r="BX270" s="27"/>
      <c r="BY270" s="27"/>
      <c r="BZ270" s="27"/>
      <c r="CA270" s="27"/>
      <c r="CB270" s="27"/>
    </row>
    <row r="271" spans="1:80" x14ac:dyDescent="0.25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</row>
    <row r="272" spans="1:80" x14ac:dyDescent="0.25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  <c r="BO272" s="27"/>
      <c r="BP272" s="27"/>
      <c r="BQ272" s="27"/>
      <c r="BR272" s="27"/>
      <c r="BS272" s="27"/>
      <c r="BT272" s="27"/>
      <c r="BU272" s="27"/>
      <c r="BV272" s="27"/>
      <c r="BW272" s="27"/>
      <c r="BX272" s="27"/>
      <c r="BY272" s="27"/>
      <c r="BZ272" s="27"/>
      <c r="CA272" s="27"/>
      <c r="CB272" s="27"/>
    </row>
    <row r="273" spans="1:80" x14ac:dyDescent="0.25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  <c r="BO273" s="27"/>
      <c r="BP273" s="27"/>
      <c r="BQ273" s="27"/>
      <c r="BR273" s="27"/>
      <c r="BS273" s="27"/>
      <c r="BT273" s="27"/>
      <c r="BU273" s="27"/>
      <c r="BV273" s="27"/>
      <c r="BW273" s="27"/>
      <c r="BX273" s="27"/>
      <c r="BY273" s="27"/>
      <c r="BZ273" s="27"/>
      <c r="CA273" s="27"/>
      <c r="CB273" s="27"/>
    </row>
    <row r="274" spans="1:80" x14ac:dyDescent="0.25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</row>
    <row r="275" spans="1:80" x14ac:dyDescent="0.2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  <c r="BT275" s="27"/>
      <c r="BU275" s="27"/>
      <c r="BV275" s="27"/>
      <c r="BW275" s="27"/>
      <c r="BX275" s="27"/>
      <c r="BY275" s="27"/>
      <c r="BZ275" s="27"/>
      <c r="CA275" s="27"/>
      <c r="CB275" s="27"/>
    </row>
    <row r="276" spans="1:80" x14ac:dyDescent="0.25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  <c r="BO276" s="27"/>
      <c r="BP276" s="27"/>
      <c r="BQ276" s="27"/>
      <c r="BR276" s="27"/>
      <c r="BS276" s="27"/>
      <c r="BT276" s="27"/>
      <c r="BU276" s="27"/>
      <c r="BV276" s="27"/>
      <c r="BW276" s="27"/>
      <c r="BX276" s="27"/>
      <c r="BY276" s="27"/>
      <c r="BZ276" s="27"/>
      <c r="CA276" s="27"/>
      <c r="CB276" s="27"/>
    </row>
    <row r="277" spans="1:80" x14ac:dyDescent="0.25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  <c r="BO277" s="27"/>
      <c r="BP277" s="27"/>
      <c r="BQ277" s="27"/>
      <c r="BR277" s="27"/>
      <c r="BS277" s="27"/>
      <c r="BT277" s="27"/>
      <c r="BU277" s="27"/>
      <c r="BV277" s="27"/>
      <c r="BW277" s="27"/>
      <c r="BX277" s="27"/>
      <c r="BY277" s="27"/>
      <c r="BZ277" s="27"/>
      <c r="CA277" s="27"/>
      <c r="CB277" s="27"/>
    </row>
    <row r="278" spans="1:80" x14ac:dyDescent="0.25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  <c r="BO278" s="27"/>
      <c r="BP278" s="27"/>
      <c r="BQ278" s="27"/>
      <c r="BR278" s="27"/>
      <c r="BS278" s="27"/>
      <c r="BT278" s="27"/>
      <c r="BU278" s="27"/>
      <c r="BV278" s="27"/>
      <c r="BW278" s="27"/>
      <c r="BX278" s="27"/>
      <c r="BY278" s="27"/>
      <c r="BZ278" s="27"/>
      <c r="CA278" s="27"/>
      <c r="CB278" s="27"/>
    </row>
    <row r="279" spans="1:80" x14ac:dyDescent="0.25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  <c r="BO279" s="27"/>
      <c r="BP279" s="27"/>
      <c r="BQ279" s="27"/>
      <c r="BR279" s="27"/>
      <c r="BS279" s="27"/>
      <c r="BT279" s="27"/>
      <c r="BU279" s="27"/>
      <c r="BV279" s="27"/>
      <c r="BW279" s="27"/>
      <c r="BX279" s="27"/>
      <c r="BY279" s="27"/>
      <c r="BZ279" s="27"/>
      <c r="CA279" s="27"/>
      <c r="CB279" s="27"/>
    </row>
    <row r="280" spans="1:80" x14ac:dyDescent="0.2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  <c r="BO280" s="27"/>
      <c r="BP280" s="27"/>
      <c r="BQ280" s="27"/>
      <c r="BR280" s="27"/>
      <c r="BS280" s="27"/>
      <c r="BT280" s="27"/>
      <c r="BU280" s="27"/>
      <c r="BV280" s="27"/>
      <c r="BW280" s="27"/>
      <c r="BX280" s="27"/>
      <c r="BY280" s="27"/>
      <c r="BZ280" s="27"/>
      <c r="CA280" s="27"/>
      <c r="CB280" s="27"/>
    </row>
    <row r="281" spans="1:80" x14ac:dyDescent="0.2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  <c r="BO281" s="27"/>
      <c r="BP281" s="27"/>
      <c r="BQ281" s="27"/>
      <c r="BR281" s="27"/>
      <c r="BS281" s="27"/>
      <c r="BT281" s="27"/>
      <c r="BU281" s="27"/>
      <c r="BV281" s="27"/>
      <c r="BW281" s="27"/>
      <c r="BX281" s="27"/>
      <c r="BY281" s="27"/>
      <c r="BZ281" s="27"/>
      <c r="CA281" s="27"/>
      <c r="CB281" s="27"/>
    </row>
    <row r="282" spans="1:80" x14ac:dyDescent="0.2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  <c r="BO282" s="27"/>
      <c r="BP282" s="27"/>
      <c r="BQ282" s="27"/>
      <c r="BR282" s="27"/>
      <c r="BS282" s="27"/>
      <c r="BT282" s="27"/>
      <c r="BU282" s="27"/>
      <c r="BV282" s="27"/>
      <c r="BW282" s="27"/>
      <c r="BX282" s="27"/>
      <c r="BY282" s="27"/>
      <c r="BZ282" s="27"/>
      <c r="CA282" s="27"/>
      <c r="CB282" s="27"/>
    </row>
    <row r="283" spans="1:80" x14ac:dyDescent="0.2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  <c r="BO283" s="27"/>
      <c r="BP283" s="27"/>
      <c r="BQ283" s="27"/>
      <c r="BR283" s="27"/>
      <c r="BS283" s="27"/>
      <c r="BT283" s="27"/>
      <c r="BU283" s="27"/>
      <c r="BV283" s="27"/>
      <c r="BW283" s="27"/>
      <c r="BX283" s="27"/>
      <c r="BY283" s="27"/>
      <c r="BZ283" s="27"/>
      <c r="CA283" s="27"/>
      <c r="CB283" s="27"/>
    </row>
    <row r="284" spans="1:80" x14ac:dyDescent="0.2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  <c r="BM284" s="27"/>
      <c r="BN284" s="27"/>
      <c r="BO284" s="27"/>
      <c r="BP284" s="27"/>
      <c r="BQ284" s="27"/>
      <c r="BR284" s="27"/>
      <c r="BS284" s="27"/>
      <c r="BT284" s="27"/>
      <c r="BU284" s="27"/>
      <c r="BV284" s="27"/>
      <c r="BW284" s="27"/>
      <c r="BX284" s="27"/>
      <c r="BY284" s="27"/>
      <c r="BZ284" s="27"/>
      <c r="CA284" s="27"/>
      <c r="CB284" s="27"/>
    </row>
    <row r="285" spans="1:80" x14ac:dyDescent="0.2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  <c r="BM285" s="27"/>
      <c r="BN285" s="27"/>
      <c r="BO285" s="27"/>
      <c r="BP285" s="27"/>
      <c r="BQ285" s="27"/>
      <c r="BR285" s="27"/>
      <c r="BS285" s="27"/>
      <c r="BT285" s="27"/>
      <c r="BU285" s="27"/>
      <c r="BV285" s="27"/>
      <c r="BW285" s="27"/>
      <c r="BX285" s="27"/>
      <c r="BY285" s="27"/>
      <c r="BZ285" s="27"/>
      <c r="CA285" s="27"/>
      <c r="CB285" s="27"/>
    </row>
    <row r="286" spans="1:80" x14ac:dyDescent="0.2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  <c r="BM286" s="27"/>
      <c r="BN286" s="27"/>
      <c r="BO286" s="27"/>
      <c r="BP286" s="27"/>
      <c r="BQ286" s="27"/>
      <c r="BR286" s="27"/>
      <c r="BS286" s="27"/>
      <c r="BT286" s="27"/>
      <c r="BU286" s="27"/>
      <c r="BV286" s="27"/>
      <c r="BW286" s="27"/>
      <c r="BX286" s="27"/>
      <c r="BY286" s="27"/>
      <c r="BZ286" s="27"/>
      <c r="CA286" s="27"/>
      <c r="CB286" s="27"/>
    </row>
    <row r="287" spans="1:80" x14ac:dyDescent="0.2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/>
      <c r="BO287" s="27"/>
      <c r="BP287" s="27"/>
      <c r="BQ287" s="27"/>
      <c r="BR287" s="27"/>
      <c r="BS287" s="27"/>
      <c r="BT287" s="27"/>
      <c r="BU287" s="27"/>
      <c r="BV287" s="27"/>
      <c r="BW287" s="27"/>
      <c r="BX287" s="27"/>
      <c r="BY287" s="27"/>
      <c r="BZ287" s="27"/>
      <c r="CA287" s="27"/>
      <c r="CB287" s="27"/>
    </row>
    <row r="288" spans="1:80" x14ac:dyDescent="0.2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  <c r="BO288" s="27"/>
      <c r="BP288" s="27"/>
      <c r="BQ288" s="27"/>
      <c r="BR288" s="27"/>
      <c r="BS288" s="27"/>
      <c r="BT288" s="27"/>
      <c r="BU288" s="27"/>
      <c r="BV288" s="27"/>
      <c r="BW288" s="27"/>
      <c r="BX288" s="27"/>
      <c r="BY288" s="27"/>
      <c r="BZ288" s="27"/>
      <c r="CA288" s="27"/>
      <c r="CB288" s="27"/>
    </row>
    <row r="289" spans="1:80" x14ac:dyDescent="0.2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  <c r="BM289" s="27"/>
      <c r="BN289" s="27"/>
      <c r="BO289" s="27"/>
      <c r="BP289" s="27"/>
      <c r="BQ289" s="27"/>
      <c r="BR289" s="27"/>
      <c r="BS289" s="27"/>
      <c r="BT289" s="27"/>
      <c r="BU289" s="27"/>
      <c r="BV289" s="27"/>
      <c r="BW289" s="27"/>
      <c r="BX289" s="27"/>
      <c r="BY289" s="27"/>
      <c r="BZ289" s="27"/>
      <c r="CA289" s="27"/>
      <c r="CB289" s="27"/>
    </row>
    <row r="290" spans="1:80" x14ac:dyDescent="0.2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  <c r="BO290" s="27"/>
      <c r="BP290" s="27"/>
      <c r="BQ290" s="27"/>
      <c r="BR290" s="27"/>
      <c r="BS290" s="27"/>
      <c r="BT290" s="27"/>
      <c r="BU290" s="27"/>
      <c r="BV290" s="27"/>
      <c r="BW290" s="27"/>
      <c r="BX290" s="27"/>
      <c r="BY290" s="27"/>
      <c r="BZ290" s="27"/>
      <c r="CA290" s="27"/>
      <c r="CB290" s="27"/>
    </row>
    <row r="291" spans="1:80" x14ac:dyDescent="0.2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  <c r="BO291" s="27"/>
      <c r="BP291" s="27"/>
      <c r="BQ291" s="27"/>
      <c r="BR291" s="27"/>
      <c r="BS291" s="27"/>
      <c r="BT291" s="27"/>
      <c r="BU291" s="27"/>
      <c r="BV291" s="27"/>
      <c r="BW291" s="27"/>
      <c r="BX291" s="27"/>
      <c r="BY291" s="27"/>
      <c r="BZ291" s="27"/>
      <c r="CA291" s="27"/>
      <c r="CB291" s="27"/>
    </row>
    <row r="292" spans="1:80" x14ac:dyDescent="0.2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  <c r="BM292" s="27"/>
      <c r="BN292" s="27"/>
      <c r="BO292" s="27"/>
      <c r="BP292" s="27"/>
      <c r="BQ292" s="27"/>
      <c r="BR292" s="27"/>
      <c r="BS292" s="27"/>
      <c r="BT292" s="27"/>
      <c r="BU292" s="27"/>
      <c r="BV292" s="27"/>
      <c r="BW292" s="27"/>
      <c r="BX292" s="27"/>
      <c r="BY292" s="27"/>
      <c r="BZ292" s="27"/>
      <c r="CA292" s="27"/>
      <c r="CB292" s="27"/>
    </row>
    <row r="293" spans="1:80" x14ac:dyDescent="0.2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  <c r="BM293" s="27"/>
      <c r="BN293" s="27"/>
      <c r="BO293" s="27"/>
      <c r="BP293" s="27"/>
      <c r="BQ293" s="27"/>
      <c r="BR293" s="27"/>
      <c r="BS293" s="27"/>
      <c r="BT293" s="27"/>
      <c r="BU293" s="27"/>
      <c r="BV293" s="27"/>
      <c r="BW293" s="27"/>
      <c r="BX293" s="27"/>
      <c r="BY293" s="27"/>
      <c r="BZ293" s="27"/>
      <c r="CA293" s="27"/>
      <c r="CB293" s="27"/>
    </row>
    <row r="294" spans="1:80" x14ac:dyDescent="0.2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  <c r="BM294" s="27"/>
      <c r="BN294" s="27"/>
      <c r="BO294" s="27"/>
      <c r="BP294" s="27"/>
      <c r="BQ294" s="27"/>
      <c r="BR294" s="27"/>
      <c r="BS294" s="27"/>
      <c r="BT294" s="27"/>
      <c r="BU294" s="27"/>
      <c r="BV294" s="27"/>
      <c r="BW294" s="27"/>
      <c r="BX294" s="27"/>
      <c r="BY294" s="27"/>
      <c r="BZ294" s="27"/>
      <c r="CA294" s="27"/>
      <c r="CB294" s="27"/>
    </row>
    <row r="295" spans="1:80" x14ac:dyDescent="0.2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  <c r="BO295" s="27"/>
      <c r="BP295" s="27"/>
      <c r="BQ295" s="27"/>
      <c r="BR295" s="27"/>
      <c r="BS295" s="27"/>
      <c r="BT295" s="27"/>
      <c r="BU295" s="27"/>
      <c r="BV295" s="27"/>
      <c r="BW295" s="27"/>
      <c r="BX295" s="27"/>
      <c r="BY295" s="27"/>
      <c r="BZ295" s="27"/>
      <c r="CA295" s="27"/>
      <c r="CB295" s="27"/>
    </row>
    <row r="296" spans="1:80" x14ac:dyDescent="0.2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  <c r="BO296" s="27"/>
      <c r="BP296" s="27"/>
      <c r="BQ296" s="27"/>
      <c r="BR296" s="27"/>
      <c r="BS296" s="27"/>
      <c r="BT296" s="27"/>
      <c r="BU296" s="27"/>
      <c r="BV296" s="27"/>
      <c r="BW296" s="27"/>
      <c r="BX296" s="27"/>
      <c r="BY296" s="27"/>
      <c r="BZ296" s="27"/>
      <c r="CA296" s="27"/>
      <c r="CB296" s="27"/>
    </row>
    <row r="297" spans="1:80" x14ac:dyDescent="0.2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  <c r="BM297" s="27"/>
      <c r="BN297" s="27"/>
      <c r="BO297" s="27"/>
      <c r="BP297" s="27"/>
      <c r="BQ297" s="27"/>
      <c r="BR297" s="27"/>
      <c r="BS297" s="27"/>
      <c r="BT297" s="27"/>
      <c r="BU297" s="27"/>
      <c r="BV297" s="27"/>
      <c r="BW297" s="27"/>
      <c r="BX297" s="27"/>
      <c r="BY297" s="27"/>
      <c r="BZ297" s="27"/>
      <c r="CA297" s="27"/>
      <c r="CB297" s="27"/>
    </row>
    <row r="298" spans="1:80" x14ac:dyDescent="0.2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  <c r="BO298" s="27"/>
      <c r="BP298" s="27"/>
      <c r="BQ298" s="27"/>
      <c r="BR298" s="27"/>
      <c r="BS298" s="27"/>
      <c r="BT298" s="27"/>
      <c r="BU298" s="27"/>
      <c r="BV298" s="27"/>
      <c r="BW298" s="27"/>
      <c r="BX298" s="27"/>
      <c r="BY298" s="27"/>
      <c r="BZ298" s="27"/>
      <c r="CA298" s="27"/>
      <c r="CB298" s="27"/>
    </row>
    <row r="299" spans="1:80" x14ac:dyDescent="0.2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  <c r="BO299" s="27"/>
      <c r="BP299" s="27"/>
      <c r="BQ299" s="27"/>
      <c r="BR299" s="27"/>
      <c r="BS299" s="27"/>
      <c r="BT299" s="27"/>
      <c r="BU299" s="27"/>
      <c r="BV299" s="27"/>
      <c r="BW299" s="27"/>
      <c r="BX299" s="27"/>
      <c r="BY299" s="27"/>
      <c r="BZ299" s="27"/>
      <c r="CA299" s="27"/>
      <c r="CB299" s="27"/>
    </row>
    <row r="300" spans="1:80" x14ac:dyDescent="0.2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  <c r="BO300" s="27"/>
      <c r="BP300" s="27"/>
      <c r="BQ300" s="27"/>
      <c r="BR300" s="27"/>
      <c r="BS300" s="27"/>
      <c r="BT300" s="27"/>
      <c r="BU300" s="27"/>
      <c r="BV300" s="27"/>
      <c r="BW300" s="27"/>
      <c r="BX300" s="27"/>
      <c r="BY300" s="27"/>
      <c r="BZ300" s="27"/>
      <c r="CA300" s="27"/>
      <c r="CB300" s="27"/>
    </row>
    <row r="301" spans="1:80" x14ac:dyDescent="0.2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  <c r="BO301" s="27"/>
      <c r="BP301" s="27"/>
      <c r="BQ301" s="27"/>
      <c r="BR301" s="27"/>
      <c r="BS301" s="27"/>
      <c r="BT301" s="27"/>
      <c r="BU301" s="27"/>
      <c r="BV301" s="27"/>
      <c r="BW301" s="27"/>
      <c r="BX301" s="27"/>
      <c r="BY301" s="27"/>
      <c r="BZ301" s="27"/>
      <c r="CA301" s="27"/>
      <c r="CB301" s="27"/>
    </row>
    <row r="302" spans="1:80" x14ac:dyDescent="0.2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27"/>
      <c r="BM302" s="27"/>
      <c r="BN302" s="27"/>
      <c r="BO302" s="27"/>
      <c r="BP302" s="27"/>
      <c r="BQ302" s="27"/>
      <c r="BR302" s="27"/>
      <c r="BS302" s="27"/>
      <c r="BT302" s="27"/>
      <c r="BU302" s="27"/>
      <c r="BV302" s="27"/>
      <c r="BW302" s="27"/>
      <c r="BX302" s="27"/>
      <c r="BY302" s="27"/>
      <c r="BZ302" s="27"/>
      <c r="CA302" s="27"/>
      <c r="CB302" s="27"/>
    </row>
    <row r="303" spans="1:80" x14ac:dyDescent="0.2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</row>
    <row r="304" spans="1:80" x14ac:dyDescent="0.2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27"/>
      <c r="BM304" s="27"/>
      <c r="BN304" s="27"/>
      <c r="BO304" s="27"/>
      <c r="BP304" s="27"/>
      <c r="BQ304" s="27"/>
      <c r="BR304" s="27"/>
      <c r="BS304" s="27"/>
      <c r="BT304" s="27"/>
      <c r="BU304" s="27"/>
      <c r="BV304" s="27"/>
      <c r="BW304" s="27"/>
      <c r="BX304" s="27"/>
      <c r="BY304" s="27"/>
      <c r="BZ304" s="27"/>
      <c r="CA304" s="27"/>
      <c r="CB304" s="27"/>
    </row>
    <row r="305" spans="1:80" x14ac:dyDescent="0.2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  <c r="BO305" s="27"/>
      <c r="BP305" s="27"/>
      <c r="BQ305" s="27"/>
      <c r="BR305" s="27"/>
      <c r="BS305" s="27"/>
      <c r="BT305" s="27"/>
      <c r="BU305" s="27"/>
      <c r="BV305" s="27"/>
      <c r="BW305" s="27"/>
      <c r="BX305" s="27"/>
      <c r="BY305" s="27"/>
      <c r="BZ305" s="27"/>
      <c r="CA305" s="27"/>
      <c r="CB305" s="27"/>
    </row>
    <row r="306" spans="1:80" x14ac:dyDescent="0.2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27"/>
      <c r="BM306" s="27"/>
      <c r="BN306" s="27"/>
      <c r="BO306" s="27"/>
      <c r="BP306" s="27"/>
      <c r="BQ306" s="27"/>
      <c r="BR306" s="27"/>
      <c r="BS306" s="27"/>
      <c r="BT306" s="27"/>
      <c r="BU306" s="27"/>
      <c r="BV306" s="27"/>
      <c r="BW306" s="27"/>
      <c r="BX306" s="27"/>
      <c r="BY306" s="27"/>
      <c r="BZ306" s="27"/>
      <c r="CA306" s="27"/>
      <c r="CB306" s="27"/>
    </row>
    <row r="307" spans="1:80" x14ac:dyDescent="0.2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  <c r="BM307" s="27"/>
      <c r="BN307" s="27"/>
      <c r="BO307" s="27"/>
      <c r="BP307" s="27"/>
      <c r="BQ307" s="27"/>
      <c r="BR307" s="27"/>
      <c r="BS307" s="27"/>
      <c r="BT307" s="27"/>
      <c r="BU307" s="27"/>
      <c r="BV307" s="27"/>
      <c r="BW307" s="27"/>
      <c r="BX307" s="27"/>
      <c r="BY307" s="27"/>
      <c r="BZ307" s="27"/>
      <c r="CA307" s="27"/>
      <c r="CB307" s="27"/>
    </row>
    <row r="308" spans="1:80" x14ac:dyDescent="0.2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27"/>
      <c r="BE308" s="27"/>
      <c r="BF308" s="27"/>
      <c r="BG308" s="27"/>
      <c r="BH308" s="27"/>
      <c r="BI308" s="27"/>
      <c r="BJ308" s="27"/>
      <c r="BK308" s="27"/>
      <c r="BL308" s="27"/>
      <c r="BM308" s="27"/>
      <c r="BN308" s="27"/>
      <c r="BO308" s="27"/>
      <c r="BP308" s="27"/>
      <c r="BQ308" s="27"/>
      <c r="BR308" s="27"/>
      <c r="BS308" s="27"/>
      <c r="BT308" s="27"/>
      <c r="BU308" s="27"/>
      <c r="BV308" s="27"/>
      <c r="BW308" s="27"/>
      <c r="BX308" s="27"/>
      <c r="BY308" s="27"/>
      <c r="BZ308" s="27"/>
      <c r="CA308" s="27"/>
      <c r="CB308" s="27"/>
    </row>
    <row r="309" spans="1:80" x14ac:dyDescent="0.2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27"/>
      <c r="BM309" s="27"/>
      <c r="BN309" s="27"/>
      <c r="BO309" s="27"/>
      <c r="BP309" s="27"/>
      <c r="BQ309" s="27"/>
      <c r="BR309" s="27"/>
      <c r="BS309" s="27"/>
      <c r="BT309" s="27"/>
      <c r="BU309" s="27"/>
      <c r="BV309" s="27"/>
      <c r="BW309" s="27"/>
      <c r="BX309" s="27"/>
      <c r="BY309" s="27"/>
      <c r="BZ309" s="27"/>
      <c r="CA309" s="27"/>
      <c r="CB309" s="27"/>
    </row>
    <row r="310" spans="1:80" x14ac:dyDescent="0.2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27"/>
      <c r="BM310" s="27"/>
      <c r="BN310" s="27"/>
      <c r="BO310" s="27"/>
      <c r="BP310" s="27"/>
      <c r="BQ310" s="27"/>
      <c r="BR310" s="27"/>
      <c r="BS310" s="27"/>
      <c r="BT310" s="27"/>
      <c r="BU310" s="27"/>
      <c r="BV310" s="27"/>
      <c r="BW310" s="27"/>
      <c r="BX310" s="27"/>
      <c r="BY310" s="27"/>
      <c r="BZ310" s="27"/>
      <c r="CA310" s="27"/>
      <c r="CB310" s="27"/>
    </row>
    <row r="311" spans="1:80" x14ac:dyDescent="0.2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  <c r="BO311" s="27"/>
      <c r="BP311" s="27"/>
      <c r="BQ311" s="27"/>
      <c r="BR311" s="27"/>
      <c r="BS311" s="27"/>
      <c r="BT311" s="27"/>
      <c r="BU311" s="27"/>
      <c r="BV311" s="27"/>
      <c r="BW311" s="27"/>
      <c r="BX311" s="27"/>
      <c r="BY311" s="27"/>
      <c r="BZ311" s="27"/>
      <c r="CA311" s="27"/>
      <c r="CB311" s="27"/>
    </row>
    <row r="312" spans="1:80" x14ac:dyDescent="0.2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  <c r="BO312" s="27"/>
      <c r="BP312" s="27"/>
      <c r="BQ312" s="27"/>
      <c r="BR312" s="27"/>
      <c r="BS312" s="27"/>
      <c r="BT312" s="27"/>
      <c r="BU312" s="27"/>
      <c r="BV312" s="27"/>
      <c r="BW312" s="27"/>
      <c r="BX312" s="27"/>
      <c r="BY312" s="27"/>
      <c r="BZ312" s="27"/>
      <c r="CA312" s="27"/>
      <c r="CB312" s="27"/>
    </row>
    <row r="313" spans="1:80" x14ac:dyDescent="0.2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27"/>
      <c r="BM313" s="27"/>
      <c r="BN313" s="27"/>
      <c r="BO313" s="27"/>
      <c r="BP313" s="27"/>
      <c r="BQ313" s="27"/>
      <c r="BR313" s="27"/>
      <c r="BS313" s="27"/>
      <c r="BT313" s="27"/>
      <c r="BU313" s="27"/>
      <c r="BV313" s="27"/>
      <c r="BW313" s="27"/>
      <c r="BX313" s="27"/>
      <c r="BY313" s="27"/>
      <c r="BZ313" s="27"/>
      <c r="CA313" s="27"/>
      <c r="CB313" s="27"/>
    </row>
    <row r="314" spans="1:80" x14ac:dyDescent="0.2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  <c r="BB314" s="27"/>
      <c r="BC314" s="27"/>
      <c r="BD314" s="27"/>
      <c r="BE314" s="27"/>
      <c r="BF314" s="27"/>
      <c r="BG314" s="27"/>
      <c r="BH314" s="27"/>
      <c r="BI314" s="27"/>
      <c r="BJ314" s="27"/>
      <c r="BK314" s="27"/>
      <c r="BL314" s="27"/>
      <c r="BM314" s="27"/>
      <c r="BN314" s="27"/>
      <c r="BO314" s="27"/>
      <c r="BP314" s="27"/>
      <c r="BQ314" s="27"/>
      <c r="BR314" s="27"/>
      <c r="BS314" s="27"/>
      <c r="BT314" s="27"/>
      <c r="BU314" s="27"/>
      <c r="BV314" s="27"/>
      <c r="BW314" s="27"/>
      <c r="BX314" s="27"/>
      <c r="BY314" s="27"/>
      <c r="BZ314" s="27"/>
      <c r="CA314" s="27"/>
      <c r="CB314" s="27"/>
    </row>
    <row r="315" spans="1:80" x14ac:dyDescent="0.2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  <c r="BO315" s="27"/>
      <c r="BP315" s="27"/>
      <c r="BQ315" s="27"/>
      <c r="BR315" s="27"/>
      <c r="BS315" s="27"/>
      <c r="BT315" s="27"/>
      <c r="BU315" s="27"/>
      <c r="BV315" s="27"/>
      <c r="BW315" s="27"/>
      <c r="BX315" s="27"/>
      <c r="BY315" s="27"/>
      <c r="BZ315" s="27"/>
      <c r="CA315" s="27"/>
      <c r="CB315" s="27"/>
    </row>
    <row r="316" spans="1:80" x14ac:dyDescent="0.2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27"/>
      <c r="BM316" s="27"/>
      <c r="BN316" s="27"/>
      <c r="BO316" s="27"/>
      <c r="BP316" s="27"/>
      <c r="BQ316" s="27"/>
      <c r="BR316" s="27"/>
      <c r="BS316" s="27"/>
      <c r="BT316" s="27"/>
      <c r="BU316" s="27"/>
      <c r="BV316" s="27"/>
      <c r="BW316" s="27"/>
      <c r="BX316" s="27"/>
      <c r="BY316" s="27"/>
      <c r="BZ316" s="27"/>
      <c r="CA316" s="27"/>
      <c r="CB316" s="27"/>
    </row>
    <row r="317" spans="1:80" x14ac:dyDescent="0.2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27"/>
      <c r="BM317" s="27"/>
      <c r="BN317" s="27"/>
      <c r="BO317" s="27"/>
      <c r="BP317" s="27"/>
      <c r="BQ317" s="27"/>
      <c r="BR317" s="27"/>
      <c r="BS317" s="27"/>
      <c r="BT317" s="27"/>
      <c r="BU317" s="27"/>
      <c r="BV317" s="27"/>
      <c r="BW317" s="27"/>
      <c r="BX317" s="27"/>
      <c r="BY317" s="27"/>
      <c r="BZ317" s="27"/>
      <c r="CA317" s="27"/>
      <c r="CB317" s="27"/>
    </row>
    <row r="318" spans="1:80" x14ac:dyDescent="0.2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27"/>
      <c r="BM318" s="27"/>
      <c r="BN318" s="27"/>
      <c r="BO318" s="27"/>
      <c r="BP318" s="27"/>
      <c r="BQ318" s="27"/>
      <c r="BR318" s="27"/>
      <c r="BS318" s="27"/>
      <c r="BT318" s="27"/>
      <c r="BU318" s="27"/>
      <c r="BV318" s="27"/>
      <c r="BW318" s="27"/>
      <c r="BX318" s="27"/>
      <c r="BY318" s="27"/>
      <c r="BZ318" s="27"/>
      <c r="CA318" s="27"/>
      <c r="CB318" s="27"/>
    </row>
    <row r="319" spans="1:80" x14ac:dyDescent="0.2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/>
      <c r="BN319" s="27"/>
      <c r="BO319" s="27"/>
      <c r="BP319" s="27"/>
      <c r="BQ319" s="27"/>
      <c r="BR319" s="27"/>
      <c r="BS319" s="27"/>
      <c r="BT319" s="27"/>
      <c r="BU319" s="27"/>
      <c r="BV319" s="27"/>
      <c r="BW319" s="27"/>
      <c r="BX319" s="27"/>
      <c r="BY319" s="27"/>
      <c r="BZ319" s="27"/>
      <c r="CA319" s="27"/>
      <c r="CB319" s="27"/>
    </row>
    <row r="320" spans="1:80" x14ac:dyDescent="0.2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  <c r="BG320" s="27"/>
      <c r="BH320" s="27"/>
      <c r="BI320" s="27"/>
      <c r="BJ320" s="27"/>
      <c r="BK320" s="27"/>
      <c r="BL320" s="27"/>
      <c r="BM320" s="27"/>
      <c r="BN320" s="27"/>
      <c r="BO320" s="27"/>
      <c r="BP320" s="27"/>
      <c r="BQ320" s="27"/>
      <c r="BR320" s="27"/>
      <c r="BS320" s="27"/>
      <c r="BT320" s="27"/>
      <c r="BU320" s="27"/>
      <c r="BV320" s="27"/>
      <c r="BW320" s="27"/>
      <c r="BX320" s="27"/>
      <c r="BY320" s="27"/>
      <c r="BZ320" s="27"/>
      <c r="CA320" s="27"/>
      <c r="CB320" s="27"/>
    </row>
    <row r="321" spans="1:80" x14ac:dyDescent="0.2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  <c r="BM321" s="27"/>
      <c r="BN321" s="27"/>
      <c r="BO321" s="27"/>
      <c r="BP321" s="27"/>
      <c r="BQ321" s="27"/>
      <c r="BR321" s="27"/>
      <c r="BS321" s="27"/>
      <c r="BT321" s="27"/>
      <c r="BU321" s="27"/>
      <c r="BV321" s="27"/>
      <c r="BW321" s="27"/>
      <c r="BX321" s="27"/>
      <c r="BY321" s="27"/>
      <c r="BZ321" s="27"/>
      <c r="CA321" s="27"/>
      <c r="CB321" s="27"/>
    </row>
    <row r="322" spans="1:80" x14ac:dyDescent="0.2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  <c r="BM322" s="27"/>
      <c r="BN322" s="27"/>
      <c r="BO322" s="27"/>
      <c r="BP322" s="27"/>
      <c r="BQ322" s="27"/>
      <c r="BR322" s="27"/>
      <c r="BS322" s="27"/>
      <c r="BT322" s="27"/>
      <c r="BU322" s="27"/>
      <c r="BV322" s="27"/>
      <c r="BW322" s="27"/>
      <c r="BX322" s="27"/>
      <c r="BY322" s="27"/>
      <c r="BZ322" s="27"/>
      <c r="CA322" s="27"/>
      <c r="CB322" s="27"/>
    </row>
    <row r="323" spans="1:80" x14ac:dyDescent="0.2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/>
      <c r="BN323" s="27"/>
      <c r="BO323" s="27"/>
      <c r="BP323" s="27"/>
      <c r="BQ323" s="27"/>
      <c r="BR323" s="27"/>
      <c r="BS323" s="27"/>
      <c r="BT323" s="27"/>
      <c r="BU323" s="27"/>
      <c r="BV323" s="27"/>
      <c r="BW323" s="27"/>
      <c r="BX323" s="27"/>
      <c r="BY323" s="27"/>
      <c r="BZ323" s="27"/>
      <c r="CA323" s="27"/>
      <c r="CB323" s="27"/>
    </row>
    <row r="324" spans="1:80" x14ac:dyDescent="0.2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  <c r="BM324" s="27"/>
      <c r="BN324" s="27"/>
      <c r="BO324" s="27"/>
      <c r="BP324" s="27"/>
      <c r="BQ324" s="27"/>
      <c r="BR324" s="27"/>
      <c r="BS324" s="27"/>
      <c r="BT324" s="27"/>
      <c r="BU324" s="27"/>
      <c r="BV324" s="27"/>
      <c r="BW324" s="27"/>
      <c r="BX324" s="27"/>
      <c r="BY324" s="27"/>
      <c r="BZ324" s="27"/>
      <c r="CA324" s="27"/>
      <c r="CB324" s="27"/>
    </row>
    <row r="325" spans="1:80" x14ac:dyDescent="0.2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  <c r="BO325" s="27"/>
      <c r="BP325" s="27"/>
      <c r="BQ325" s="27"/>
      <c r="BR325" s="27"/>
      <c r="BS325" s="27"/>
      <c r="BT325" s="27"/>
      <c r="BU325" s="27"/>
      <c r="BV325" s="27"/>
      <c r="BW325" s="27"/>
      <c r="BX325" s="27"/>
      <c r="BY325" s="27"/>
      <c r="BZ325" s="27"/>
      <c r="CA325" s="27"/>
      <c r="CB325" s="27"/>
    </row>
    <row r="326" spans="1:80" x14ac:dyDescent="0.2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  <c r="BO326" s="27"/>
      <c r="BP326" s="27"/>
      <c r="BQ326" s="27"/>
      <c r="BR326" s="27"/>
      <c r="BS326" s="27"/>
      <c r="BT326" s="27"/>
      <c r="BU326" s="27"/>
      <c r="BV326" s="27"/>
      <c r="BW326" s="27"/>
      <c r="BX326" s="27"/>
      <c r="BY326" s="27"/>
      <c r="BZ326" s="27"/>
      <c r="CA326" s="27"/>
      <c r="CB326" s="27"/>
    </row>
    <row r="327" spans="1:80" x14ac:dyDescent="0.2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  <c r="BO327" s="27"/>
      <c r="BP327" s="27"/>
      <c r="BQ327" s="27"/>
      <c r="BR327" s="27"/>
      <c r="BS327" s="27"/>
      <c r="BT327" s="27"/>
      <c r="BU327" s="27"/>
      <c r="BV327" s="27"/>
      <c r="BW327" s="27"/>
      <c r="BX327" s="27"/>
      <c r="BY327" s="27"/>
      <c r="BZ327" s="27"/>
      <c r="CA327" s="27"/>
      <c r="CB327" s="27"/>
    </row>
    <row r="328" spans="1:80" x14ac:dyDescent="0.2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  <c r="BO328" s="27"/>
      <c r="BP328" s="27"/>
      <c r="BQ328" s="27"/>
      <c r="BR328" s="27"/>
      <c r="BS328" s="27"/>
      <c r="BT328" s="27"/>
      <c r="BU328" s="27"/>
      <c r="BV328" s="27"/>
      <c r="BW328" s="27"/>
      <c r="BX328" s="27"/>
      <c r="BY328" s="27"/>
      <c r="BZ328" s="27"/>
      <c r="CA328" s="27"/>
      <c r="CB328" s="27"/>
    </row>
    <row r="329" spans="1:80" x14ac:dyDescent="0.2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  <c r="BO329" s="27"/>
      <c r="BP329" s="27"/>
      <c r="BQ329" s="27"/>
      <c r="BR329" s="27"/>
      <c r="BS329" s="27"/>
      <c r="BT329" s="27"/>
      <c r="BU329" s="27"/>
      <c r="BV329" s="27"/>
      <c r="BW329" s="27"/>
      <c r="BX329" s="27"/>
      <c r="BY329" s="27"/>
      <c r="BZ329" s="27"/>
      <c r="CA329" s="27"/>
      <c r="CB329" s="27"/>
    </row>
    <row r="330" spans="1:80" x14ac:dyDescent="0.2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  <c r="BM330" s="27"/>
      <c r="BN330" s="27"/>
      <c r="BO330" s="27"/>
      <c r="BP330" s="27"/>
      <c r="BQ330" s="27"/>
      <c r="BR330" s="27"/>
      <c r="BS330" s="27"/>
      <c r="BT330" s="27"/>
      <c r="BU330" s="27"/>
      <c r="BV330" s="27"/>
      <c r="BW330" s="27"/>
      <c r="BX330" s="27"/>
      <c r="BY330" s="27"/>
      <c r="BZ330" s="27"/>
      <c r="CA330" s="27"/>
      <c r="CB330" s="27"/>
    </row>
    <row r="331" spans="1:80" x14ac:dyDescent="0.2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  <c r="BO331" s="27"/>
      <c r="BP331" s="27"/>
      <c r="BQ331" s="27"/>
      <c r="BR331" s="27"/>
      <c r="BS331" s="27"/>
      <c r="BT331" s="27"/>
      <c r="BU331" s="27"/>
      <c r="BV331" s="27"/>
      <c r="BW331" s="27"/>
      <c r="BX331" s="27"/>
      <c r="BY331" s="27"/>
      <c r="BZ331" s="27"/>
      <c r="CA331" s="27"/>
      <c r="CB331" s="27"/>
    </row>
    <row r="332" spans="1:80" x14ac:dyDescent="0.2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  <c r="BL332" s="27"/>
      <c r="BM332" s="27"/>
      <c r="BN332" s="27"/>
      <c r="BO332" s="27"/>
      <c r="BP332" s="27"/>
      <c r="BQ332" s="27"/>
      <c r="BR332" s="27"/>
      <c r="BS332" s="27"/>
      <c r="BT332" s="27"/>
      <c r="BU332" s="27"/>
      <c r="BV332" s="27"/>
      <c r="BW332" s="27"/>
      <c r="BX332" s="27"/>
      <c r="BY332" s="27"/>
      <c r="BZ332" s="27"/>
      <c r="CA332" s="27"/>
      <c r="CB332" s="27"/>
    </row>
    <row r="333" spans="1:80" x14ac:dyDescent="0.2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  <c r="BM333" s="27"/>
      <c r="BN333" s="27"/>
      <c r="BO333" s="27"/>
      <c r="BP333" s="27"/>
      <c r="BQ333" s="27"/>
      <c r="BR333" s="27"/>
      <c r="BS333" s="27"/>
      <c r="BT333" s="27"/>
      <c r="BU333" s="27"/>
      <c r="BV333" s="27"/>
      <c r="BW333" s="27"/>
      <c r="BX333" s="27"/>
      <c r="BY333" s="27"/>
      <c r="BZ333" s="27"/>
      <c r="CA333" s="27"/>
      <c r="CB333" s="27"/>
    </row>
    <row r="334" spans="1:80" x14ac:dyDescent="0.2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  <c r="BM334" s="27"/>
      <c r="BN334" s="27"/>
      <c r="BO334" s="27"/>
      <c r="BP334" s="27"/>
      <c r="BQ334" s="27"/>
      <c r="BR334" s="27"/>
      <c r="BS334" s="27"/>
      <c r="BT334" s="27"/>
      <c r="BU334" s="27"/>
      <c r="BV334" s="27"/>
      <c r="BW334" s="27"/>
      <c r="BX334" s="27"/>
      <c r="BY334" s="27"/>
      <c r="BZ334" s="27"/>
      <c r="CA334" s="27"/>
      <c r="CB334" s="27"/>
    </row>
    <row r="335" spans="1:80" x14ac:dyDescent="0.2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  <c r="BM335" s="27"/>
      <c r="BN335" s="27"/>
      <c r="BO335" s="27"/>
      <c r="BP335" s="27"/>
      <c r="BQ335" s="27"/>
      <c r="BR335" s="27"/>
      <c r="BS335" s="27"/>
      <c r="BT335" s="27"/>
      <c r="BU335" s="27"/>
      <c r="BV335" s="27"/>
      <c r="BW335" s="27"/>
      <c r="BX335" s="27"/>
      <c r="BY335" s="27"/>
      <c r="BZ335" s="27"/>
      <c r="CA335" s="27"/>
      <c r="CB335" s="27"/>
    </row>
    <row r="336" spans="1:80" x14ac:dyDescent="0.2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  <c r="BM336" s="27"/>
      <c r="BN336" s="27"/>
      <c r="BO336" s="27"/>
      <c r="BP336" s="27"/>
      <c r="BQ336" s="27"/>
      <c r="BR336" s="27"/>
      <c r="BS336" s="27"/>
      <c r="BT336" s="27"/>
      <c r="BU336" s="27"/>
      <c r="BV336" s="27"/>
      <c r="BW336" s="27"/>
      <c r="BX336" s="27"/>
      <c r="BY336" s="27"/>
      <c r="BZ336" s="27"/>
      <c r="CA336" s="27"/>
      <c r="CB336" s="27"/>
    </row>
    <row r="337" spans="1:80" x14ac:dyDescent="0.2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  <c r="BO337" s="27"/>
      <c r="BP337" s="27"/>
      <c r="BQ337" s="27"/>
      <c r="BR337" s="27"/>
      <c r="BS337" s="27"/>
      <c r="BT337" s="27"/>
      <c r="BU337" s="27"/>
      <c r="BV337" s="27"/>
      <c r="BW337" s="27"/>
      <c r="BX337" s="27"/>
      <c r="BY337" s="27"/>
      <c r="BZ337" s="27"/>
      <c r="CA337" s="27"/>
      <c r="CB337" s="27"/>
    </row>
    <row r="338" spans="1:80" x14ac:dyDescent="0.2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/>
      <c r="BO338" s="27"/>
      <c r="BP338" s="27"/>
      <c r="BQ338" s="27"/>
      <c r="BR338" s="27"/>
      <c r="BS338" s="27"/>
      <c r="BT338" s="27"/>
      <c r="BU338" s="27"/>
      <c r="BV338" s="27"/>
      <c r="BW338" s="27"/>
      <c r="BX338" s="27"/>
      <c r="BY338" s="27"/>
      <c r="BZ338" s="27"/>
      <c r="CA338" s="27"/>
      <c r="CB338" s="27"/>
    </row>
    <row r="339" spans="1:80" x14ac:dyDescent="0.2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  <c r="BM339" s="27"/>
      <c r="BN339" s="27"/>
      <c r="BO339" s="27"/>
      <c r="BP339" s="27"/>
      <c r="BQ339" s="27"/>
      <c r="BR339" s="27"/>
      <c r="BS339" s="27"/>
      <c r="BT339" s="27"/>
      <c r="BU339" s="27"/>
      <c r="BV339" s="27"/>
      <c r="BW339" s="27"/>
      <c r="BX339" s="27"/>
      <c r="BY339" s="27"/>
      <c r="BZ339" s="27"/>
      <c r="CA339" s="27"/>
      <c r="CB339" s="27"/>
    </row>
    <row r="340" spans="1:80" x14ac:dyDescent="0.2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  <c r="BO340" s="27"/>
      <c r="BP340" s="27"/>
      <c r="BQ340" s="27"/>
      <c r="BR340" s="27"/>
      <c r="BS340" s="27"/>
      <c r="BT340" s="27"/>
      <c r="BU340" s="27"/>
      <c r="BV340" s="27"/>
      <c r="BW340" s="27"/>
      <c r="BX340" s="27"/>
      <c r="BY340" s="27"/>
      <c r="BZ340" s="27"/>
      <c r="CA340" s="27"/>
      <c r="CB340" s="27"/>
    </row>
    <row r="341" spans="1:80" x14ac:dyDescent="0.2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  <c r="BM341" s="27"/>
      <c r="BN341" s="27"/>
      <c r="BO341" s="27"/>
      <c r="BP341" s="27"/>
      <c r="BQ341" s="27"/>
      <c r="BR341" s="27"/>
      <c r="BS341" s="27"/>
      <c r="BT341" s="27"/>
      <c r="BU341" s="27"/>
      <c r="BV341" s="27"/>
      <c r="BW341" s="27"/>
      <c r="BX341" s="27"/>
      <c r="BY341" s="27"/>
      <c r="BZ341" s="27"/>
      <c r="CA341" s="27"/>
      <c r="CB341" s="27"/>
    </row>
    <row r="342" spans="1:80" x14ac:dyDescent="0.2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  <c r="BM342" s="27"/>
      <c r="BN342" s="27"/>
      <c r="BO342" s="27"/>
      <c r="BP342" s="27"/>
      <c r="BQ342" s="27"/>
      <c r="BR342" s="27"/>
      <c r="BS342" s="27"/>
      <c r="BT342" s="27"/>
      <c r="BU342" s="27"/>
      <c r="BV342" s="27"/>
      <c r="BW342" s="27"/>
      <c r="BX342" s="27"/>
      <c r="BY342" s="27"/>
      <c r="BZ342" s="27"/>
      <c r="CA342" s="27"/>
      <c r="CB342" s="27"/>
    </row>
    <row r="343" spans="1:80" x14ac:dyDescent="0.2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  <c r="BM343" s="27"/>
      <c r="BN343" s="27"/>
      <c r="BO343" s="27"/>
      <c r="BP343" s="27"/>
      <c r="BQ343" s="27"/>
      <c r="BR343" s="27"/>
      <c r="BS343" s="27"/>
      <c r="BT343" s="27"/>
      <c r="BU343" s="27"/>
      <c r="BV343" s="27"/>
      <c r="BW343" s="27"/>
      <c r="BX343" s="27"/>
      <c r="BY343" s="27"/>
      <c r="BZ343" s="27"/>
      <c r="CA343" s="27"/>
      <c r="CB343" s="27"/>
    </row>
    <row r="344" spans="1:80" x14ac:dyDescent="0.2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  <c r="BM344" s="27"/>
      <c r="BN344" s="27"/>
      <c r="BO344" s="27"/>
      <c r="BP344" s="27"/>
      <c r="BQ344" s="27"/>
      <c r="BR344" s="27"/>
      <c r="BS344" s="27"/>
      <c r="BT344" s="27"/>
      <c r="BU344" s="27"/>
      <c r="BV344" s="27"/>
      <c r="BW344" s="27"/>
      <c r="BX344" s="27"/>
      <c r="BY344" s="27"/>
      <c r="BZ344" s="27"/>
      <c r="CA344" s="27"/>
      <c r="CB344" s="27"/>
    </row>
    <row r="345" spans="1:80" x14ac:dyDescent="0.2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  <c r="BM345" s="27"/>
      <c r="BN345" s="27"/>
      <c r="BO345" s="27"/>
      <c r="BP345" s="27"/>
      <c r="BQ345" s="27"/>
      <c r="BR345" s="27"/>
      <c r="BS345" s="27"/>
      <c r="BT345" s="27"/>
      <c r="BU345" s="27"/>
      <c r="BV345" s="27"/>
      <c r="BW345" s="27"/>
      <c r="BX345" s="27"/>
      <c r="BY345" s="27"/>
      <c r="BZ345" s="27"/>
      <c r="CA345" s="27"/>
      <c r="CB345" s="27"/>
    </row>
    <row r="346" spans="1:80" x14ac:dyDescent="0.2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  <c r="BM346" s="27"/>
      <c r="BN346" s="27"/>
      <c r="BO346" s="27"/>
      <c r="BP346" s="27"/>
      <c r="BQ346" s="27"/>
      <c r="BR346" s="27"/>
      <c r="BS346" s="27"/>
      <c r="BT346" s="27"/>
      <c r="BU346" s="27"/>
      <c r="BV346" s="27"/>
      <c r="BW346" s="27"/>
      <c r="BX346" s="27"/>
      <c r="BY346" s="27"/>
      <c r="BZ346" s="27"/>
      <c r="CA346" s="27"/>
      <c r="CB346" s="27"/>
    </row>
    <row r="347" spans="1:80" x14ac:dyDescent="0.2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  <c r="BM347" s="27"/>
      <c r="BN347" s="27"/>
      <c r="BO347" s="27"/>
      <c r="BP347" s="27"/>
      <c r="BQ347" s="27"/>
      <c r="BR347" s="27"/>
      <c r="BS347" s="27"/>
      <c r="BT347" s="27"/>
      <c r="BU347" s="27"/>
      <c r="BV347" s="27"/>
      <c r="BW347" s="27"/>
      <c r="BX347" s="27"/>
      <c r="BY347" s="27"/>
      <c r="BZ347" s="27"/>
      <c r="CA347" s="27"/>
      <c r="CB347" s="27"/>
    </row>
    <row r="348" spans="1:80" x14ac:dyDescent="0.2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27"/>
      <c r="BM348" s="27"/>
      <c r="BN348" s="27"/>
      <c r="BO348" s="27"/>
      <c r="BP348" s="27"/>
      <c r="BQ348" s="27"/>
      <c r="BR348" s="27"/>
      <c r="BS348" s="27"/>
      <c r="BT348" s="27"/>
      <c r="BU348" s="27"/>
      <c r="BV348" s="27"/>
      <c r="BW348" s="27"/>
      <c r="BX348" s="27"/>
      <c r="BY348" s="27"/>
      <c r="BZ348" s="27"/>
      <c r="CA348" s="27"/>
      <c r="CB348" s="27"/>
    </row>
    <row r="349" spans="1:80" x14ac:dyDescent="0.2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  <c r="BM349" s="27"/>
      <c r="BN349" s="27"/>
      <c r="BO349" s="27"/>
      <c r="BP349" s="27"/>
      <c r="BQ349" s="27"/>
      <c r="BR349" s="27"/>
      <c r="BS349" s="27"/>
      <c r="BT349" s="27"/>
      <c r="BU349" s="27"/>
      <c r="BV349" s="27"/>
      <c r="BW349" s="27"/>
      <c r="BX349" s="27"/>
      <c r="BY349" s="27"/>
      <c r="BZ349" s="27"/>
      <c r="CA349" s="27"/>
      <c r="CB349" s="27"/>
    </row>
    <row r="350" spans="1:80" x14ac:dyDescent="0.2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  <c r="BM350" s="27"/>
      <c r="BN350" s="27"/>
      <c r="BO350" s="27"/>
      <c r="BP350" s="27"/>
      <c r="BQ350" s="27"/>
      <c r="BR350" s="27"/>
      <c r="BS350" s="27"/>
      <c r="BT350" s="27"/>
      <c r="BU350" s="27"/>
      <c r="BV350" s="27"/>
      <c r="BW350" s="27"/>
      <c r="BX350" s="27"/>
      <c r="BY350" s="27"/>
      <c r="BZ350" s="27"/>
      <c r="CA350" s="27"/>
      <c r="CB350" s="27"/>
    </row>
    <row r="351" spans="1:80" x14ac:dyDescent="0.2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  <c r="BM351" s="27"/>
      <c r="BN351" s="27"/>
      <c r="BO351" s="27"/>
      <c r="BP351" s="27"/>
      <c r="BQ351" s="27"/>
      <c r="BR351" s="27"/>
      <c r="BS351" s="27"/>
      <c r="BT351" s="27"/>
      <c r="BU351" s="27"/>
      <c r="BV351" s="27"/>
      <c r="BW351" s="27"/>
      <c r="BX351" s="27"/>
      <c r="BY351" s="27"/>
      <c r="BZ351" s="27"/>
      <c r="CA351" s="27"/>
      <c r="CB351" s="27"/>
    </row>
    <row r="352" spans="1:80" x14ac:dyDescent="0.2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  <c r="BM352" s="27"/>
      <c r="BN352" s="27"/>
      <c r="BO352" s="27"/>
      <c r="BP352" s="27"/>
      <c r="BQ352" s="27"/>
      <c r="BR352" s="27"/>
      <c r="BS352" s="27"/>
      <c r="BT352" s="27"/>
      <c r="BU352" s="27"/>
      <c r="BV352" s="27"/>
      <c r="BW352" s="27"/>
      <c r="BX352" s="27"/>
      <c r="BY352" s="27"/>
      <c r="BZ352" s="27"/>
      <c r="CA352" s="27"/>
      <c r="CB352" s="27"/>
    </row>
    <row r="353" spans="1:80" x14ac:dyDescent="0.2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  <c r="BM353" s="27"/>
      <c r="BN353" s="27"/>
      <c r="BO353" s="27"/>
      <c r="BP353" s="27"/>
      <c r="BQ353" s="27"/>
      <c r="BR353" s="27"/>
      <c r="BS353" s="27"/>
      <c r="BT353" s="27"/>
      <c r="BU353" s="27"/>
      <c r="BV353" s="27"/>
      <c r="BW353" s="27"/>
      <c r="BX353" s="27"/>
      <c r="BY353" s="27"/>
      <c r="BZ353" s="27"/>
      <c r="CA353" s="27"/>
      <c r="CB353" s="27"/>
    </row>
    <row r="354" spans="1:80" x14ac:dyDescent="0.2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  <c r="BM354" s="27"/>
      <c r="BN354" s="27"/>
      <c r="BO354" s="27"/>
      <c r="BP354" s="27"/>
      <c r="BQ354" s="27"/>
      <c r="BR354" s="27"/>
      <c r="BS354" s="27"/>
      <c r="BT354" s="27"/>
      <c r="BU354" s="27"/>
      <c r="BV354" s="27"/>
      <c r="BW354" s="27"/>
      <c r="BX354" s="27"/>
      <c r="BY354" s="27"/>
      <c r="BZ354" s="27"/>
      <c r="CA354" s="27"/>
      <c r="CB354" s="27"/>
    </row>
    <row r="355" spans="1:80" x14ac:dyDescent="0.2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27"/>
      <c r="BI355" s="27"/>
      <c r="BJ355" s="27"/>
      <c r="BK355" s="27"/>
      <c r="BL355" s="27"/>
      <c r="BM355" s="27"/>
      <c r="BN355" s="27"/>
      <c r="BO355" s="27"/>
      <c r="BP355" s="27"/>
      <c r="BQ355" s="27"/>
      <c r="BR355" s="27"/>
      <c r="BS355" s="27"/>
      <c r="BT355" s="27"/>
      <c r="BU355" s="27"/>
      <c r="BV355" s="27"/>
      <c r="BW355" s="27"/>
      <c r="BX355" s="27"/>
      <c r="BY355" s="27"/>
      <c r="BZ355" s="27"/>
      <c r="CA355" s="27"/>
      <c r="CB355" s="27"/>
    </row>
    <row r="356" spans="1:80" x14ac:dyDescent="0.2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  <c r="BB356" s="27"/>
      <c r="BC356" s="27"/>
      <c r="BD356" s="27"/>
      <c r="BE356" s="27"/>
      <c r="BF356" s="27"/>
      <c r="BG356" s="27"/>
      <c r="BH356" s="27"/>
      <c r="BI356" s="27"/>
      <c r="BJ356" s="27"/>
      <c r="BK356" s="27"/>
      <c r="BL356" s="27"/>
      <c r="BM356" s="27"/>
      <c r="BN356" s="27"/>
      <c r="BO356" s="27"/>
      <c r="BP356" s="27"/>
      <c r="BQ356" s="27"/>
      <c r="BR356" s="27"/>
      <c r="BS356" s="27"/>
      <c r="BT356" s="27"/>
      <c r="BU356" s="27"/>
      <c r="BV356" s="27"/>
      <c r="BW356" s="27"/>
      <c r="BX356" s="27"/>
      <c r="BY356" s="27"/>
      <c r="BZ356" s="27"/>
      <c r="CA356" s="27"/>
      <c r="CB356" s="27"/>
    </row>
    <row r="357" spans="1:80" x14ac:dyDescent="0.2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  <c r="BM357" s="27"/>
      <c r="BN357" s="27"/>
      <c r="BO357" s="27"/>
      <c r="BP357" s="27"/>
      <c r="BQ357" s="27"/>
      <c r="BR357" s="27"/>
      <c r="BS357" s="27"/>
      <c r="BT357" s="27"/>
      <c r="BU357" s="27"/>
      <c r="BV357" s="27"/>
      <c r="BW357" s="27"/>
      <c r="BX357" s="27"/>
      <c r="BY357" s="27"/>
      <c r="BZ357" s="27"/>
      <c r="CA357" s="27"/>
      <c r="CB357" s="27"/>
    </row>
    <row r="358" spans="1:80" x14ac:dyDescent="0.2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  <c r="BM358" s="27"/>
      <c r="BN358" s="27"/>
      <c r="BO358" s="27"/>
      <c r="BP358" s="27"/>
      <c r="BQ358" s="27"/>
      <c r="BR358" s="27"/>
      <c r="BS358" s="27"/>
      <c r="BT358" s="27"/>
      <c r="BU358" s="27"/>
      <c r="BV358" s="27"/>
      <c r="BW358" s="27"/>
      <c r="BX358" s="27"/>
      <c r="BY358" s="27"/>
      <c r="BZ358" s="27"/>
      <c r="CA358" s="27"/>
      <c r="CB358" s="27"/>
    </row>
    <row r="359" spans="1:80" x14ac:dyDescent="0.2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  <c r="BM359" s="27"/>
      <c r="BN359" s="27"/>
      <c r="BO359" s="27"/>
      <c r="BP359" s="27"/>
      <c r="BQ359" s="27"/>
      <c r="BR359" s="27"/>
      <c r="BS359" s="27"/>
      <c r="BT359" s="27"/>
      <c r="BU359" s="27"/>
      <c r="BV359" s="27"/>
      <c r="BW359" s="27"/>
      <c r="BX359" s="27"/>
      <c r="BY359" s="27"/>
      <c r="BZ359" s="27"/>
      <c r="CA359" s="27"/>
      <c r="CB359" s="27"/>
    </row>
    <row r="360" spans="1:80" x14ac:dyDescent="0.2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  <c r="BM360" s="27"/>
      <c r="BN360" s="27"/>
      <c r="BO360" s="27"/>
      <c r="BP360" s="27"/>
      <c r="BQ360" s="27"/>
      <c r="BR360" s="27"/>
      <c r="BS360" s="27"/>
      <c r="BT360" s="27"/>
      <c r="BU360" s="27"/>
      <c r="BV360" s="27"/>
      <c r="BW360" s="27"/>
      <c r="BX360" s="27"/>
      <c r="BY360" s="27"/>
      <c r="BZ360" s="27"/>
      <c r="CA360" s="27"/>
      <c r="CB360" s="27"/>
    </row>
    <row r="361" spans="1:80" x14ac:dyDescent="0.2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  <c r="BM361" s="27"/>
      <c r="BN361" s="27"/>
      <c r="BO361" s="27"/>
      <c r="BP361" s="27"/>
      <c r="BQ361" s="27"/>
      <c r="BR361" s="27"/>
      <c r="BS361" s="27"/>
      <c r="BT361" s="27"/>
      <c r="BU361" s="27"/>
      <c r="BV361" s="27"/>
      <c r="BW361" s="27"/>
      <c r="BX361" s="27"/>
      <c r="BY361" s="27"/>
      <c r="BZ361" s="27"/>
      <c r="CA361" s="27"/>
      <c r="CB361" s="27"/>
    </row>
    <row r="362" spans="1:80" x14ac:dyDescent="0.2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  <c r="BM362" s="27"/>
      <c r="BN362" s="27"/>
      <c r="BO362" s="27"/>
      <c r="BP362" s="27"/>
      <c r="BQ362" s="27"/>
      <c r="BR362" s="27"/>
      <c r="BS362" s="27"/>
      <c r="BT362" s="27"/>
      <c r="BU362" s="27"/>
      <c r="BV362" s="27"/>
      <c r="BW362" s="27"/>
      <c r="BX362" s="27"/>
      <c r="BY362" s="27"/>
      <c r="BZ362" s="27"/>
      <c r="CA362" s="27"/>
      <c r="CB362" s="27"/>
    </row>
    <row r="363" spans="1:80" x14ac:dyDescent="0.2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/>
      <c r="BO363" s="27"/>
      <c r="BP363" s="27"/>
      <c r="BQ363" s="27"/>
      <c r="BR363" s="27"/>
      <c r="BS363" s="27"/>
      <c r="BT363" s="27"/>
      <c r="BU363" s="27"/>
      <c r="BV363" s="27"/>
      <c r="BW363" s="27"/>
      <c r="BX363" s="27"/>
      <c r="BY363" s="27"/>
      <c r="BZ363" s="27"/>
      <c r="CA363" s="27"/>
      <c r="CB363" s="27"/>
    </row>
    <row r="364" spans="1:80" x14ac:dyDescent="0.2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  <c r="BM364" s="27"/>
      <c r="BN364" s="27"/>
      <c r="BO364" s="27"/>
      <c r="BP364" s="27"/>
      <c r="BQ364" s="27"/>
      <c r="BR364" s="27"/>
      <c r="BS364" s="27"/>
      <c r="BT364" s="27"/>
      <c r="BU364" s="27"/>
      <c r="BV364" s="27"/>
      <c r="BW364" s="27"/>
      <c r="BX364" s="27"/>
      <c r="BY364" s="27"/>
      <c r="BZ364" s="27"/>
      <c r="CA364" s="27"/>
      <c r="CB364" s="27"/>
    </row>
    <row r="365" spans="1:80" x14ac:dyDescent="0.2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  <c r="BM365" s="27"/>
      <c r="BN365" s="27"/>
      <c r="BO365" s="27"/>
      <c r="BP365" s="27"/>
      <c r="BQ365" s="27"/>
      <c r="BR365" s="27"/>
      <c r="BS365" s="27"/>
      <c r="BT365" s="27"/>
      <c r="BU365" s="27"/>
      <c r="BV365" s="27"/>
      <c r="BW365" s="27"/>
      <c r="BX365" s="27"/>
      <c r="BY365" s="27"/>
      <c r="BZ365" s="27"/>
      <c r="CA365" s="27"/>
      <c r="CB365" s="27"/>
    </row>
    <row r="366" spans="1:80" x14ac:dyDescent="0.2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  <c r="BM366" s="27"/>
      <c r="BN366" s="27"/>
      <c r="BO366" s="27"/>
      <c r="BP366" s="27"/>
      <c r="BQ366" s="27"/>
      <c r="BR366" s="27"/>
      <c r="BS366" s="27"/>
      <c r="BT366" s="27"/>
      <c r="BU366" s="27"/>
      <c r="BV366" s="27"/>
      <c r="BW366" s="27"/>
      <c r="BX366" s="27"/>
      <c r="BY366" s="27"/>
      <c r="BZ366" s="27"/>
      <c r="CA366" s="27"/>
      <c r="CB366" s="27"/>
    </row>
    <row r="367" spans="1:80" x14ac:dyDescent="0.2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  <c r="BG367" s="27"/>
      <c r="BH367" s="27"/>
      <c r="BI367" s="27"/>
      <c r="BJ367" s="27"/>
      <c r="BK367" s="27"/>
      <c r="BL367" s="27"/>
      <c r="BM367" s="27"/>
      <c r="BN367" s="27"/>
      <c r="BO367" s="27"/>
      <c r="BP367" s="27"/>
      <c r="BQ367" s="27"/>
      <c r="BR367" s="27"/>
      <c r="BS367" s="27"/>
      <c r="BT367" s="27"/>
      <c r="BU367" s="27"/>
      <c r="BV367" s="27"/>
      <c r="BW367" s="27"/>
      <c r="BX367" s="27"/>
      <c r="BY367" s="27"/>
      <c r="BZ367" s="27"/>
      <c r="CA367" s="27"/>
      <c r="CB367" s="27"/>
    </row>
    <row r="368" spans="1:80" x14ac:dyDescent="0.2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  <c r="AZ368" s="27"/>
      <c r="BA368" s="27"/>
      <c r="BB368" s="27"/>
      <c r="BC368" s="27"/>
      <c r="BD368" s="27"/>
      <c r="BE368" s="27"/>
      <c r="BF368" s="27"/>
      <c r="BG368" s="27"/>
      <c r="BH368" s="27"/>
      <c r="BI368" s="27"/>
      <c r="BJ368" s="27"/>
      <c r="BK368" s="27"/>
      <c r="BL368" s="27"/>
      <c r="BM368" s="27"/>
      <c r="BN368" s="27"/>
      <c r="BO368" s="27"/>
      <c r="BP368" s="27"/>
      <c r="BQ368" s="27"/>
      <c r="BR368" s="27"/>
      <c r="BS368" s="27"/>
      <c r="BT368" s="27"/>
      <c r="BU368" s="27"/>
      <c r="BV368" s="27"/>
      <c r="BW368" s="27"/>
      <c r="BX368" s="27"/>
      <c r="BY368" s="27"/>
      <c r="BZ368" s="27"/>
      <c r="CA368" s="27"/>
      <c r="CB368" s="27"/>
    </row>
    <row r="369" spans="1:80" x14ac:dyDescent="0.2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  <c r="BB369" s="27"/>
      <c r="BC369" s="27"/>
      <c r="BD369" s="27"/>
      <c r="BE369" s="27"/>
      <c r="BF369" s="27"/>
      <c r="BG369" s="27"/>
      <c r="BH369" s="27"/>
      <c r="BI369" s="27"/>
      <c r="BJ369" s="27"/>
      <c r="BK369" s="27"/>
      <c r="BL369" s="27"/>
      <c r="BM369" s="27"/>
      <c r="BN369" s="27"/>
      <c r="BO369" s="27"/>
      <c r="BP369" s="27"/>
      <c r="BQ369" s="27"/>
      <c r="BR369" s="27"/>
      <c r="BS369" s="27"/>
      <c r="BT369" s="27"/>
      <c r="BU369" s="27"/>
      <c r="BV369" s="27"/>
      <c r="BW369" s="27"/>
      <c r="BX369" s="27"/>
      <c r="BY369" s="27"/>
      <c r="BZ369" s="27"/>
      <c r="CA369" s="27"/>
      <c r="CB369" s="27"/>
    </row>
    <row r="370" spans="1:80" x14ac:dyDescent="0.2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  <c r="BB370" s="27"/>
      <c r="BC370" s="27"/>
      <c r="BD370" s="27"/>
      <c r="BE370" s="27"/>
      <c r="BF370" s="27"/>
      <c r="BG370" s="27"/>
      <c r="BH370" s="27"/>
      <c r="BI370" s="27"/>
      <c r="BJ370" s="27"/>
      <c r="BK370" s="27"/>
      <c r="BL370" s="27"/>
      <c r="BM370" s="27"/>
      <c r="BN370" s="27"/>
      <c r="BO370" s="27"/>
      <c r="BP370" s="27"/>
      <c r="BQ370" s="27"/>
      <c r="BR370" s="27"/>
      <c r="BS370" s="27"/>
      <c r="BT370" s="27"/>
      <c r="BU370" s="27"/>
      <c r="BV370" s="27"/>
      <c r="BW370" s="27"/>
      <c r="BX370" s="27"/>
      <c r="BY370" s="27"/>
      <c r="BZ370" s="27"/>
      <c r="CA370" s="27"/>
      <c r="CB370" s="27"/>
    </row>
    <row r="371" spans="1:80" x14ac:dyDescent="0.2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  <c r="BB371" s="27"/>
      <c r="BC371" s="27"/>
      <c r="BD371" s="27"/>
      <c r="BE371" s="27"/>
      <c r="BF371" s="27"/>
      <c r="BG371" s="27"/>
      <c r="BH371" s="27"/>
      <c r="BI371" s="27"/>
      <c r="BJ371" s="27"/>
      <c r="BK371" s="27"/>
      <c r="BL371" s="27"/>
      <c r="BM371" s="27"/>
      <c r="BN371" s="27"/>
      <c r="BO371" s="27"/>
      <c r="BP371" s="27"/>
      <c r="BQ371" s="27"/>
      <c r="BR371" s="27"/>
      <c r="BS371" s="27"/>
      <c r="BT371" s="27"/>
      <c r="BU371" s="27"/>
      <c r="BV371" s="27"/>
      <c r="BW371" s="27"/>
      <c r="BX371" s="27"/>
      <c r="BY371" s="27"/>
      <c r="BZ371" s="27"/>
      <c r="CA371" s="27"/>
      <c r="CB371" s="27"/>
    </row>
    <row r="372" spans="1:80" x14ac:dyDescent="0.2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  <c r="BB372" s="27"/>
      <c r="BC372" s="27"/>
      <c r="BD372" s="27"/>
      <c r="BE372" s="27"/>
      <c r="BF372" s="27"/>
      <c r="BG372" s="27"/>
      <c r="BH372" s="27"/>
      <c r="BI372" s="27"/>
      <c r="BJ372" s="27"/>
      <c r="BK372" s="27"/>
      <c r="BL372" s="27"/>
      <c r="BM372" s="27"/>
      <c r="BN372" s="27"/>
      <c r="BO372" s="27"/>
      <c r="BP372" s="27"/>
      <c r="BQ372" s="27"/>
      <c r="BR372" s="27"/>
      <c r="BS372" s="27"/>
      <c r="BT372" s="27"/>
      <c r="BU372" s="27"/>
      <c r="BV372" s="27"/>
      <c r="BW372" s="27"/>
      <c r="BX372" s="27"/>
      <c r="BY372" s="27"/>
      <c r="BZ372" s="27"/>
      <c r="CA372" s="27"/>
      <c r="CB372" s="27"/>
    </row>
    <row r="373" spans="1:80" x14ac:dyDescent="0.2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  <c r="BG373" s="27"/>
      <c r="BH373" s="27"/>
      <c r="BI373" s="27"/>
      <c r="BJ373" s="27"/>
      <c r="BK373" s="27"/>
      <c r="BL373" s="27"/>
      <c r="BM373" s="27"/>
      <c r="BN373" s="27"/>
      <c r="BO373" s="27"/>
      <c r="BP373" s="27"/>
      <c r="BQ373" s="27"/>
      <c r="BR373" s="27"/>
      <c r="BS373" s="27"/>
      <c r="BT373" s="27"/>
      <c r="BU373" s="27"/>
      <c r="BV373" s="27"/>
      <c r="BW373" s="27"/>
      <c r="BX373" s="27"/>
      <c r="BY373" s="27"/>
      <c r="BZ373" s="27"/>
      <c r="CA373" s="27"/>
      <c r="CB373" s="27"/>
    </row>
    <row r="374" spans="1:80" x14ac:dyDescent="0.2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  <c r="BC374" s="27"/>
      <c r="BD374" s="27"/>
      <c r="BE374" s="27"/>
      <c r="BF374" s="27"/>
      <c r="BG374" s="27"/>
      <c r="BH374" s="27"/>
      <c r="BI374" s="27"/>
      <c r="BJ374" s="27"/>
      <c r="BK374" s="27"/>
      <c r="BL374" s="27"/>
      <c r="BM374" s="27"/>
      <c r="BN374" s="27"/>
      <c r="BO374" s="27"/>
      <c r="BP374" s="27"/>
      <c r="BQ374" s="27"/>
      <c r="BR374" s="27"/>
      <c r="BS374" s="27"/>
      <c r="BT374" s="27"/>
      <c r="BU374" s="27"/>
      <c r="BV374" s="27"/>
      <c r="BW374" s="27"/>
      <c r="BX374" s="27"/>
      <c r="BY374" s="27"/>
      <c r="BZ374" s="27"/>
      <c r="CA374" s="27"/>
      <c r="CB374" s="27"/>
    </row>
    <row r="375" spans="1:80" x14ac:dyDescent="0.2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  <c r="BC375" s="27"/>
      <c r="BD375" s="27"/>
      <c r="BE375" s="27"/>
      <c r="BF375" s="27"/>
      <c r="BG375" s="27"/>
      <c r="BH375" s="27"/>
      <c r="BI375" s="27"/>
      <c r="BJ375" s="27"/>
      <c r="BK375" s="27"/>
      <c r="BL375" s="27"/>
      <c r="BM375" s="27"/>
      <c r="BN375" s="27"/>
      <c r="BO375" s="27"/>
      <c r="BP375" s="27"/>
      <c r="BQ375" s="27"/>
      <c r="BR375" s="27"/>
      <c r="BS375" s="27"/>
      <c r="BT375" s="27"/>
      <c r="BU375" s="27"/>
      <c r="BV375" s="27"/>
      <c r="BW375" s="27"/>
      <c r="BX375" s="27"/>
      <c r="BY375" s="27"/>
      <c r="BZ375" s="27"/>
      <c r="CA375" s="27"/>
      <c r="CB375" s="27"/>
    </row>
    <row r="376" spans="1:80" x14ac:dyDescent="0.2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/>
      <c r="BM376" s="27"/>
      <c r="BN376" s="27"/>
      <c r="BO376" s="27"/>
      <c r="BP376" s="27"/>
      <c r="BQ376" s="27"/>
      <c r="BR376" s="27"/>
      <c r="BS376" s="27"/>
      <c r="BT376" s="27"/>
      <c r="BU376" s="27"/>
      <c r="BV376" s="27"/>
      <c r="BW376" s="27"/>
      <c r="BX376" s="27"/>
      <c r="BY376" s="27"/>
      <c r="BZ376" s="27"/>
      <c r="CA376" s="27"/>
      <c r="CB376" s="27"/>
    </row>
    <row r="377" spans="1:80" x14ac:dyDescent="0.2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  <c r="BC377" s="27"/>
      <c r="BD377" s="27"/>
      <c r="BE377" s="27"/>
      <c r="BF377" s="27"/>
      <c r="BG377" s="27"/>
      <c r="BH377" s="27"/>
      <c r="BI377" s="27"/>
      <c r="BJ377" s="27"/>
      <c r="BK377" s="27"/>
      <c r="BL377" s="27"/>
      <c r="BM377" s="27"/>
      <c r="BN377" s="27"/>
      <c r="BO377" s="27"/>
      <c r="BP377" s="27"/>
      <c r="BQ377" s="27"/>
      <c r="BR377" s="27"/>
      <c r="BS377" s="27"/>
      <c r="BT377" s="27"/>
      <c r="BU377" s="27"/>
      <c r="BV377" s="27"/>
      <c r="BW377" s="27"/>
      <c r="BX377" s="27"/>
      <c r="BY377" s="27"/>
      <c r="BZ377" s="27"/>
      <c r="CA377" s="27"/>
      <c r="CB377" s="27"/>
    </row>
    <row r="378" spans="1:80" x14ac:dyDescent="0.2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  <c r="BG378" s="27"/>
      <c r="BH378" s="27"/>
      <c r="BI378" s="27"/>
      <c r="BJ378" s="27"/>
      <c r="BK378" s="27"/>
      <c r="BL378" s="27"/>
      <c r="BM378" s="27"/>
      <c r="BN378" s="27"/>
      <c r="BO378" s="27"/>
      <c r="BP378" s="27"/>
      <c r="BQ378" s="27"/>
      <c r="BR378" s="27"/>
      <c r="BS378" s="27"/>
      <c r="BT378" s="27"/>
      <c r="BU378" s="27"/>
      <c r="BV378" s="27"/>
      <c r="BW378" s="27"/>
      <c r="BX378" s="27"/>
      <c r="BY378" s="27"/>
      <c r="BZ378" s="27"/>
      <c r="CA378" s="27"/>
      <c r="CB378" s="27"/>
    </row>
    <row r="379" spans="1:80" x14ac:dyDescent="0.2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  <c r="BM379" s="27"/>
      <c r="BN379" s="27"/>
      <c r="BO379" s="27"/>
      <c r="BP379" s="27"/>
      <c r="BQ379" s="27"/>
      <c r="BR379" s="27"/>
      <c r="BS379" s="27"/>
      <c r="BT379" s="27"/>
      <c r="BU379" s="27"/>
      <c r="BV379" s="27"/>
      <c r="BW379" s="27"/>
      <c r="BX379" s="27"/>
      <c r="BY379" s="27"/>
      <c r="BZ379" s="27"/>
      <c r="CA379" s="27"/>
      <c r="CB379" s="27"/>
    </row>
    <row r="380" spans="1:80" x14ac:dyDescent="0.2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  <c r="BM380" s="27"/>
      <c r="BN380" s="27"/>
      <c r="BO380" s="27"/>
      <c r="BP380" s="27"/>
      <c r="BQ380" s="27"/>
      <c r="BR380" s="27"/>
      <c r="BS380" s="27"/>
      <c r="BT380" s="27"/>
      <c r="BU380" s="27"/>
      <c r="BV380" s="27"/>
      <c r="BW380" s="27"/>
      <c r="BX380" s="27"/>
      <c r="BY380" s="27"/>
      <c r="BZ380" s="27"/>
      <c r="CA380" s="27"/>
      <c r="CB380" s="27"/>
    </row>
    <row r="381" spans="1:80" x14ac:dyDescent="0.2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  <c r="BM381" s="27"/>
      <c r="BN381" s="27"/>
      <c r="BO381" s="27"/>
      <c r="BP381" s="27"/>
      <c r="BQ381" s="27"/>
      <c r="BR381" s="27"/>
      <c r="BS381" s="27"/>
      <c r="BT381" s="27"/>
      <c r="BU381" s="27"/>
      <c r="BV381" s="27"/>
      <c r="BW381" s="27"/>
      <c r="BX381" s="27"/>
      <c r="BY381" s="27"/>
      <c r="BZ381" s="27"/>
      <c r="CA381" s="27"/>
      <c r="CB381" s="27"/>
    </row>
    <row r="382" spans="1:80" x14ac:dyDescent="0.2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  <c r="BM382" s="27"/>
      <c r="BN382" s="27"/>
      <c r="BO382" s="27"/>
      <c r="BP382" s="27"/>
      <c r="BQ382" s="27"/>
      <c r="BR382" s="27"/>
      <c r="BS382" s="27"/>
      <c r="BT382" s="27"/>
      <c r="BU382" s="27"/>
      <c r="BV382" s="27"/>
      <c r="BW382" s="27"/>
      <c r="BX382" s="27"/>
      <c r="BY382" s="27"/>
      <c r="BZ382" s="27"/>
      <c r="CA382" s="27"/>
      <c r="CB382" s="27"/>
    </row>
    <row r="383" spans="1:80" x14ac:dyDescent="0.2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  <c r="BM383" s="27"/>
      <c r="BN383" s="27"/>
      <c r="BO383" s="27"/>
      <c r="BP383" s="27"/>
      <c r="BQ383" s="27"/>
      <c r="BR383" s="27"/>
      <c r="BS383" s="27"/>
      <c r="BT383" s="27"/>
      <c r="BU383" s="27"/>
      <c r="BV383" s="27"/>
      <c r="BW383" s="27"/>
      <c r="BX383" s="27"/>
      <c r="BY383" s="27"/>
      <c r="BZ383" s="27"/>
      <c r="CA383" s="27"/>
      <c r="CB383" s="27"/>
    </row>
    <row r="384" spans="1:80" x14ac:dyDescent="0.2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  <c r="BM384" s="27"/>
      <c r="BN384" s="27"/>
      <c r="BO384" s="27"/>
      <c r="BP384" s="27"/>
      <c r="BQ384" s="27"/>
      <c r="BR384" s="27"/>
      <c r="BS384" s="27"/>
      <c r="BT384" s="27"/>
      <c r="BU384" s="27"/>
      <c r="BV384" s="27"/>
      <c r="BW384" s="27"/>
      <c r="BX384" s="27"/>
      <c r="BY384" s="27"/>
      <c r="BZ384" s="27"/>
      <c r="CA384" s="27"/>
      <c r="CB384" s="27"/>
    </row>
    <row r="385" spans="1:80" x14ac:dyDescent="0.2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  <c r="BM385" s="27"/>
      <c r="BN385" s="27"/>
      <c r="BO385" s="27"/>
      <c r="BP385" s="27"/>
      <c r="BQ385" s="27"/>
      <c r="BR385" s="27"/>
      <c r="BS385" s="27"/>
      <c r="BT385" s="27"/>
      <c r="BU385" s="27"/>
      <c r="BV385" s="27"/>
      <c r="BW385" s="27"/>
      <c r="BX385" s="27"/>
      <c r="BY385" s="27"/>
      <c r="BZ385" s="27"/>
      <c r="CA385" s="27"/>
      <c r="CB385" s="27"/>
    </row>
    <row r="386" spans="1:80" x14ac:dyDescent="0.2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/>
      <c r="BO386" s="27"/>
      <c r="BP386" s="27"/>
      <c r="BQ386" s="27"/>
      <c r="BR386" s="27"/>
      <c r="BS386" s="27"/>
      <c r="BT386" s="27"/>
      <c r="BU386" s="27"/>
      <c r="BV386" s="27"/>
      <c r="BW386" s="27"/>
      <c r="BX386" s="27"/>
      <c r="BY386" s="27"/>
      <c r="BZ386" s="27"/>
      <c r="CA386" s="27"/>
      <c r="CB386" s="27"/>
    </row>
    <row r="387" spans="1:80" x14ac:dyDescent="0.2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  <c r="BM387" s="27"/>
      <c r="BN387" s="27"/>
      <c r="BO387" s="27"/>
      <c r="BP387" s="27"/>
      <c r="BQ387" s="27"/>
      <c r="BR387" s="27"/>
      <c r="BS387" s="27"/>
      <c r="BT387" s="27"/>
      <c r="BU387" s="27"/>
      <c r="BV387" s="27"/>
      <c r="BW387" s="27"/>
      <c r="BX387" s="27"/>
      <c r="BY387" s="27"/>
      <c r="BZ387" s="27"/>
      <c r="CA387" s="27"/>
      <c r="CB387" s="27"/>
    </row>
    <row r="388" spans="1:80" x14ac:dyDescent="0.2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  <c r="BM388" s="27"/>
      <c r="BN388" s="27"/>
      <c r="BO388" s="27"/>
      <c r="BP388" s="27"/>
      <c r="BQ388" s="27"/>
      <c r="BR388" s="27"/>
      <c r="BS388" s="27"/>
      <c r="BT388" s="27"/>
      <c r="BU388" s="27"/>
      <c r="BV388" s="27"/>
      <c r="BW388" s="27"/>
      <c r="BX388" s="27"/>
      <c r="BY388" s="27"/>
      <c r="BZ388" s="27"/>
      <c r="CA388" s="27"/>
      <c r="CB388" s="27"/>
    </row>
    <row r="389" spans="1:80" x14ac:dyDescent="0.2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  <c r="BM389" s="27"/>
      <c r="BN389" s="27"/>
      <c r="BO389" s="27"/>
      <c r="BP389" s="27"/>
      <c r="BQ389" s="27"/>
      <c r="BR389" s="27"/>
      <c r="BS389" s="27"/>
      <c r="BT389" s="27"/>
      <c r="BU389" s="27"/>
      <c r="BV389" s="27"/>
      <c r="BW389" s="27"/>
      <c r="BX389" s="27"/>
      <c r="BY389" s="27"/>
      <c r="BZ389" s="27"/>
      <c r="CA389" s="27"/>
      <c r="CB389" s="27"/>
    </row>
    <row r="390" spans="1:80" x14ac:dyDescent="0.2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  <c r="BM390" s="27"/>
      <c r="BN390" s="27"/>
      <c r="BO390" s="27"/>
      <c r="BP390" s="27"/>
      <c r="BQ390" s="27"/>
      <c r="BR390" s="27"/>
      <c r="BS390" s="27"/>
      <c r="BT390" s="27"/>
      <c r="BU390" s="27"/>
      <c r="BV390" s="27"/>
      <c r="BW390" s="27"/>
      <c r="BX390" s="27"/>
      <c r="BY390" s="27"/>
      <c r="BZ390" s="27"/>
      <c r="CA390" s="27"/>
      <c r="CB390" s="27"/>
    </row>
    <row r="391" spans="1:80" x14ac:dyDescent="0.2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  <c r="BM391" s="27"/>
      <c r="BN391" s="27"/>
      <c r="BO391" s="27"/>
      <c r="BP391" s="27"/>
      <c r="BQ391" s="27"/>
      <c r="BR391" s="27"/>
      <c r="BS391" s="27"/>
      <c r="BT391" s="27"/>
      <c r="BU391" s="27"/>
      <c r="BV391" s="27"/>
      <c r="BW391" s="27"/>
      <c r="BX391" s="27"/>
      <c r="BY391" s="27"/>
      <c r="BZ391" s="27"/>
      <c r="CA391" s="27"/>
      <c r="CB391" s="27"/>
    </row>
    <row r="392" spans="1:80" x14ac:dyDescent="0.2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  <c r="BM392" s="27"/>
      <c r="BN392" s="27"/>
      <c r="BO392" s="27"/>
      <c r="BP392" s="27"/>
      <c r="BQ392" s="27"/>
      <c r="BR392" s="27"/>
      <c r="BS392" s="27"/>
      <c r="BT392" s="27"/>
      <c r="BU392" s="27"/>
      <c r="BV392" s="27"/>
      <c r="BW392" s="27"/>
      <c r="BX392" s="27"/>
      <c r="BY392" s="27"/>
      <c r="BZ392" s="27"/>
      <c r="CA392" s="27"/>
      <c r="CB392" s="27"/>
    </row>
    <row r="393" spans="1:80" x14ac:dyDescent="0.2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  <c r="BM393" s="27"/>
      <c r="BN393" s="27"/>
      <c r="BO393" s="27"/>
      <c r="BP393" s="27"/>
      <c r="BQ393" s="27"/>
      <c r="BR393" s="27"/>
      <c r="BS393" s="27"/>
      <c r="BT393" s="27"/>
      <c r="BU393" s="27"/>
      <c r="BV393" s="27"/>
      <c r="BW393" s="27"/>
      <c r="BX393" s="27"/>
      <c r="BY393" s="27"/>
      <c r="BZ393" s="27"/>
      <c r="CA393" s="27"/>
      <c r="CB393" s="27"/>
    </row>
    <row r="394" spans="1:80" x14ac:dyDescent="0.2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  <c r="BM394" s="27"/>
      <c r="BN394" s="27"/>
      <c r="BO394" s="27"/>
      <c r="BP394" s="27"/>
      <c r="BQ394" s="27"/>
      <c r="BR394" s="27"/>
      <c r="BS394" s="27"/>
      <c r="BT394" s="27"/>
      <c r="BU394" s="27"/>
      <c r="BV394" s="27"/>
      <c r="BW394" s="27"/>
      <c r="BX394" s="27"/>
      <c r="BY394" s="27"/>
      <c r="BZ394" s="27"/>
      <c r="CA394" s="27"/>
      <c r="CB394" s="27"/>
    </row>
    <row r="395" spans="1:80" x14ac:dyDescent="0.2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  <c r="BO395" s="27"/>
      <c r="BP395" s="27"/>
      <c r="BQ395" s="27"/>
      <c r="BR395" s="27"/>
      <c r="BS395" s="27"/>
      <c r="BT395" s="27"/>
      <c r="BU395" s="27"/>
      <c r="BV395" s="27"/>
      <c r="BW395" s="27"/>
      <c r="BX395" s="27"/>
      <c r="BY395" s="27"/>
      <c r="BZ395" s="27"/>
      <c r="CA395" s="27"/>
      <c r="CB395" s="27"/>
    </row>
    <row r="396" spans="1:80" x14ac:dyDescent="0.2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  <c r="BO396" s="27"/>
      <c r="BP396" s="27"/>
      <c r="BQ396" s="27"/>
      <c r="BR396" s="27"/>
      <c r="BS396" s="27"/>
      <c r="BT396" s="27"/>
      <c r="BU396" s="27"/>
      <c r="BV396" s="27"/>
      <c r="BW396" s="27"/>
      <c r="BX396" s="27"/>
      <c r="BY396" s="27"/>
      <c r="BZ396" s="27"/>
      <c r="CA396" s="27"/>
      <c r="CB396" s="27"/>
    </row>
    <row r="397" spans="1:80" x14ac:dyDescent="0.2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  <c r="BO397" s="27"/>
      <c r="BP397" s="27"/>
      <c r="BQ397" s="27"/>
      <c r="BR397" s="27"/>
      <c r="BS397" s="27"/>
      <c r="BT397" s="27"/>
      <c r="BU397" s="27"/>
      <c r="BV397" s="27"/>
      <c r="BW397" s="27"/>
      <c r="BX397" s="27"/>
      <c r="BY397" s="27"/>
      <c r="BZ397" s="27"/>
      <c r="CA397" s="27"/>
      <c r="CB397" s="27"/>
    </row>
    <row r="398" spans="1:80" x14ac:dyDescent="0.25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  <c r="BM398" s="27"/>
      <c r="BN398" s="27"/>
      <c r="BO398" s="27"/>
      <c r="BP398" s="27"/>
      <c r="BQ398" s="27"/>
      <c r="BR398" s="27"/>
      <c r="BS398" s="27"/>
      <c r="BT398" s="27"/>
      <c r="BU398" s="27"/>
      <c r="BV398" s="27"/>
      <c r="BW398" s="27"/>
      <c r="BX398" s="27"/>
      <c r="BY398" s="27"/>
      <c r="BZ398" s="27"/>
      <c r="CA398" s="27"/>
      <c r="CB398" s="27"/>
    </row>
    <row r="399" spans="1:80" x14ac:dyDescent="0.25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  <c r="BM399" s="27"/>
      <c r="BN399" s="27"/>
      <c r="BO399" s="27"/>
      <c r="BP399" s="27"/>
      <c r="BQ399" s="27"/>
      <c r="BR399" s="27"/>
      <c r="BS399" s="27"/>
      <c r="BT399" s="27"/>
      <c r="BU399" s="27"/>
      <c r="BV399" s="27"/>
      <c r="BW399" s="27"/>
      <c r="BX399" s="27"/>
      <c r="BY399" s="27"/>
      <c r="BZ399" s="27"/>
      <c r="CA399" s="27"/>
      <c r="CB399" s="27"/>
    </row>
    <row r="400" spans="1:80" x14ac:dyDescent="0.25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  <c r="BL400" s="27"/>
      <c r="BM400" s="27"/>
      <c r="BN400" s="27"/>
      <c r="BO400" s="27"/>
      <c r="BP400" s="27"/>
      <c r="BQ400" s="27"/>
      <c r="BR400" s="27"/>
      <c r="BS400" s="27"/>
      <c r="BT400" s="27"/>
      <c r="BU400" s="27"/>
      <c r="BV400" s="27"/>
      <c r="BW400" s="27"/>
      <c r="BX400" s="27"/>
      <c r="BY400" s="27"/>
      <c r="BZ400" s="27"/>
      <c r="CA400" s="27"/>
      <c r="CB400" s="27"/>
    </row>
    <row r="401" spans="1:80" x14ac:dyDescent="0.25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  <c r="BM401" s="27"/>
      <c r="BN401" s="27"/>
      <c r="BO401" s="27"/>
      <c r="BP401" s="27"/>
      <c r="BQ401" s="27"/>
      <c r="BR401" s="27"/>
      <c r="BS401" s="27"/>
      <c r="BT401" s="27"/>
      <c r="BU401" s="27"/>
      <c r="BV401" s="27"/>
      <c r="BW401" s="27"/>
      <c r="BX401" s="27"/>
      <c r="BY401" s="27"/>
      <c r="BZ401" s="27"/>
      <c r="CA401" s="27"/>
      <c r="CB401" s="27"/>
    </row>
    <row r="402" spans="1:80" x14ac:dyDescent="0.25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  <c r="BM402" s="27"/>
      <c r="BN402" s="27"/>
      <c r="BO402" s="27"/>
      <c r="BP402" s="27"/>
      <c r="BQ402" s="27"/>
      <c r="BR402" s="27"/>
      <c r="BS402" s="27"/>
      <c r="BT402" s="27"/>
      <c r="BU402" s="27"/>
      <c r="BV402" s="27"/>
      <c r="BW402" s="27"/>
      <c r="BX402" s="27"/>
      <c r="BY402" s="27"/>
      <c r="BZ402" s="27"/>
      <c r="CA402" s="27"/>
      <c r="CB402" s="27"/>
    </row>
    <row r="403" spans="1:80" x14ac:dyDescent="0.25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  <c r="BM403" s="27"/>
      <c r="BN403" s="27"/>
      <c r="BO403" s="27"/>
      <c r="BP403" s="27"/>
      <c r="BQ403" s="27"/>
      <c r="BR403" s="27"/>
      <c r="BS403" s="27"/>
      <c r="BT403" s="27"/>
      <c r="BU403" s="27"/>
      <c r="BV403" s="27"/>
      <c r="BW403" s="27"/>
      <c r="BX403" s="27"/>
      <c r="BY403" s="27"/>
      <c r="BZ403" s="27"/>
      <c r="CA403" s="27"/>
      <c r="CB403" s="27"/>
    </row>
    <row r="404" spans="1:80" x14ac:dyDescent="0.25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  <c r="BO404" s="27"/>
      <c r="BP404" s="27"/>
      <c r="BQ404" s="27"/>
      <c r="BR404" s="27"/>
      <c r="BS404" s="27"/>
      <c r="BT404" s="27"/>
      <c r="BU404" s="27"/>
      <c r="BV404" s="27"/>
      <c r="BW404" s="27"/>
      <c r="BX404" s="27"/>
      <c r="BY404" s="27"/>
      <c r="BZ404" s="27"/>
      <c r="CA404" s="27"/>
      <c r="CB404" s="27"/>
    </row>
    <row r="405" spans="1:80" x14ac:dyDescent="0.2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  <c r="BL405" s="27"/>
      <c r="BM405" s="27"/>
      <c r="BN405" s="27"/>
      <c r="BO405" s="27"/>
      <c r="BP405" s="27"/>
      <c r="BQ405" s="27"/>
      <c r="BR405" s="27"/>
      <c r="BS405" s="27"/>
      <c r="BT405" s="27"/>
      <c r="BU405" s="27"/>
      <c r="BV405" s="27"/>
      <c r="BW405" s="27"/>
      <c r="BX405" s="27"/>
      <c r="BY405" s="27"/>
      <c r="BZ405" s="27"/>
      <c r="CA405" s="27"/>
      <c r="CB405" s="27"/>
    </row>
    <row r="406" spans="1:80" x14ac:dyDescent="0.25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  <c r="BM406" s="27"/>
      <c r="BN406" s="27"/>
      <c r="BO406" s="27"/>
      <c r="BP406" s="27"/>
      <c r="BQ406" s="27"/>
      <c r="BR406" s="27"/>
      <c r="BS406" s="27"/>
      <c r="BT406" s="27"/>
      <c r="BU406" s="27"/>
      <c r="BV406" s="27"/>
      <c r="BW406" s="27"/>
      <c r="BX406" s="27"/>
      <c r="BY406" s="27"/>
      <c r="BZ406" s="27"/>
      <c r="CA406" s="27"/>
      <c r="CB406" s="27"/>
    </row>
    <row r="407" spans="1:80" x14ac:dyDescent="0.25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  <c r="BM407" s="27"/>
      <c r="BN407" s="27"/>
      <c r="BO407" s="27"/>
      <c r="BP407" s="27"/>
      <c r="BQ407" s="27"/>
      <c r="BR407" s="27"/>
      <c r="BS407" s="27"/>
      <c r="BT407" s="27"/>
      <c r="BU407" s="27"/>
      <c r="BV407" s="27"/>
      <c r="BW407" s="27"/>
      <c r="BX407" s="27"/>
      <c r="BY407" s="27"/>
      <c r="BZ407" s="27"/>
      <c r="CA407" s="27"/>
      <c r="CB407" s="27"/>
    </row>
    <row r="408" spans="1:80" x14ac:dyDescent="0.25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  <c r="BM408" s="27"/>
      <c r="BN408" s="27"/>
      <c r="BO408" s="27"/>
      <c r="BP408" s="27"/>
      <c r="BQ408" s="27"/>
      <c r="BR408" s="27"/>
      <c r="BS408" s="27"/>
      <c r="BT408" s="27"/>
      <c r="BU408" s="27"/>
      <c r="BV408" s="27"/>
      <c r="BW408" s="27"/>
      <c r="BX408" s="27"/>
      <c r="BY408" s="27"/>
      <c r="BZ408" s="27"/>
      <c r="CA408" s="27"/>
      <c r="CB408" s="27"/>
    </row>
    <row r="409" spans="1:80" x14ac:dyDescent="0.25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  <c r="BO409" s="27"/>
      <c r="BP409" s="27"/>
      <c r="BQ409" s="27"/>
      <c r="BR409" s="27"/>
      <c r="BS409" s="27"/>
      <c r="BT409" s="27"/>
      <c r="BU409" s="27"/>
      <c r="BV409" s="27"/>
      <c r="BW409" s="27"/>
      <c r="BX409" s="27"/>
      <c r="BY409" s="27"/>
      <c r="BZ409" s="27"/>
      <c r="CA409" s="27"/>
      <c r="CB409" s="27"/>
    </row>
    <row r="410" spans="1:80" x14ac:dyDescent="0.25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  <c r="BM410" s="27"/>
      <c r="BN410" s="27"/>
      <c r="BO410" s="27"/>
      <c r="BP410" s="27"/>
      <c r="BQ410" s="27"/>
      <c r="BR410" s="27"/>
      <c r="BS410" s="27"/>
      <c r="BT410" s="27"/>
      <c r="BU410" s="27"/>
      <c r="BV410" s="27"/>
      <c r="BW410" s="27"/>
      <c r="BX410" s="27"/>
      <c r="BY410" s="27"/>
      <c r="BZ410" s="27"/>
      <c r="CA410" s="27"/>
      <c r="CB410" s="27"/>
    </row>
    <row r="411" spans="1:80" x14ac:dyDescent="0.25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  <c r="BM411" s="27"/>
      <c r="BN411" s="27"/>
      <c r="BO411" s="27"/>
      <c r="BP411" s="27"/>
      <c r="BQ411" s="27"/>
      <c r="BR411" s="27"/>
      <c r="BS411" s="27"/>
      <c r="BT411" s="27"/>
      <c r="BU411" s="27"/>
      <c r="BV411" s="27"/>
      <c r="BW411" s="27"/>
      <c r="BX411" s="27"/>
      <c r="BY411" s="27"/>
      <c r="BZ411" s="27"/>
      <c r="CA411" s="27"/>
      <c r="CB411" s="27"/>
    </row>
    <row r="412" spans="1:80" x14ac:dyDescent="0.25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  <c r="BM412" s="27"/>
      <c r="BN412" s="27"/>
      <c r="BO412" s="27"/>
      <c r="BP412" s="27"/>
      <c r="BQ412" s="27"/>
      <c r="BR412" s="27"/>
      <c r="BS412" s="27"/>
      <c r="BT412" s="27"/>
      <c r="BU412" s="27"/>
      <c r="BV412" s="27"/>
      <c r="BW412" s="27"/>
      <c r="BX412" s="27"/>
      <c r="BY412" s="27"/>
      <c r="BZ412" s="27"/>
      <c r="CA412" s="27"/>
      <c r="CB412" s="27"/>
    </row>
    <row r="413" spans="1:80" x14ac:dyDescent="0.25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  <c r="BM413" s="27"/>
      <c r="BN413" s="27"/>
      <c r="BO413" s="27"/>
      <c r="BP413" s="27"/>
      <c r="BQ413" s="27"/>
      <c r="BR413" s="27"/>
      <c r="BS413" s="27"/>
      <c r="BT413" s="27"/>
      <c r="BU413" s="27"/>
      <c r="BV413" s="27"/>
      <c r="BW413" s="27"/>
      <c r="BX413" s="27"/>
      <c r="BY413" s="27"/>
      <c r="BZ413" s="27"/>
      <c r="CA413" s="27"/>
      <c r="CB413" s="27"/>
    </row>
    <row r="414" spans="1:80" x14ac:dyDescent="0.25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  <c r="BM414" s="27"/>
      <c r="BN414" s="27"/>
      <c r="BO414" s="27"/>
      <c r="BP414" s="27"/>
      <c r="BQ414" s="27"/>
      <c r="BR414" s="27"/>
      <c r="BS414" s="27"/>
      <c r="BT414" s="27"/>
      <c r="BU414" s="27"/>
      <c r="BV414" s="27"/>
      <c r="BW414" s="27"/>
      <c r="BX414" s="27"/>
      <c r="BY414" s="27"/>
      <c r="BZ414" s="27"/>
      <c r="CA414" s="27"/>
      <c r="CB414" s="27"/>
    </row>
    <row r="415" spans="1:80" x14ac:dyDescent="0.2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  <c r="BM415" s="27"/>
      <c r="BN415" s="27"/>
      <c r="BO415" s="27"/>
      <c r="BP415" s="27"/>
      <c r="BQ415" s="27"/>
      <c r="BR415" s="27"/>
      <c r="BS415" s="27"/>
      <c r="BT415" s="27"/>
      <c r="BU415" s="27"/>
      <c r="BV415" s="27"/>
      <c r="BW415" s="27"/>
      <c r="BX415" s="27"/>
      <c r="BY415" s="27"/>
      <c r="BZ415" s="27"/>
      <c r="CA415" s="27"/>
      <c r="CB415" s="27"/>
    </row>
    <row r="416" spans="1:80" x14ac:dyDescent="0.25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  <c r="BM416" s="27"/>
      <c r="BN416" s="27"/>
      <c r="BO416" s="27"/>
      <c r="BP416" s="27"/>
      <c r="BQ416" s="27"/>
      <c r="BR416" s="27"/>
      <c r="BS416" s="27"/>
      <c r="BT416" s="27"/>
      <c r="BU416" s="27"/>
      <c r="BV416" s="27"/>
      <c r="BW416" s="27"/>
      <c r="BX416" s="27"/>
      <c r="BY416" s="27"/>
      <c r="BZ416" s="27"/>
      <c r="CA416" s="27"/>
      <c r="CB416" s="27"/>
    </row>
    <row r="417" spans="1:80" x14ac:dyDescent="0.25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  <c r="BM417" s="27"/>
      <c r="BN417" s="27"/>
      <c r="BO417" s="27"/>
      <c r="BP417" s="27"/>
      <c r="BQ417" s="27"/>
      <c r="BR417" s="27"/>
      <c r="BS417" s="27"/>
      <c r="BT417" s="27"/>
      <c r="BU417" s="27"/>
      <c r="BV417" s="27"/>
      <c r="BW417" s="27"/>
      <c r="BX417" s="27"/>
      <c r="BY417" s="27"/>
      <c r="BZ417" s="27"/>
      <c r="CA417" s="27"/>
      <c r="CB417" s="27"/>
    </row>
    <row r="418" spans="1:80" x14ac:dyDescent="0.25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  <c r="BM418" s="27"/>
      <c r="BN418" s="27"/>
      <c r="BO418" s="27"/>
      <c r="BP418" s="27"/>
      <c r="BQ418" s="27"/>
      <c r="BR418" s="27"/>
      <c r="BS418" s="27"/>
      <c r="BT418" s="27"/>
      <c r="BU418" s="27"/>
      <c r="BV418" s="27"/>
      <c r="BW418" s="27"/>
      <c r="BX418" s="27"/>
      <c r="BY418" s="27"/>
      <c r="BZ418" s="27"/>
      <c r="CA418" s="27"/>
      <c r="CB418" s="27"/>
    </row>
    <row r="419" spans="1:80" x14ac:dyDescent="0.25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  <c r="BM419" s="27"/>
      <c r="BN419" s="27"/>
      <c r="BO419" s="27"/>
      <c r="BP419" s="27"/>
      <c r="BQ419" s="27"/>
      <c r="BR419" s="27"/>
      <c r="BS419" s="27"/>
      <c r="BT419" s="27"/>
      <c r="BU419" s="27"/>
      <c r="BV419" s="27"/>
      <c r="BW419" s="27"/>
      <c r="BX419" s="27"/>
      <c r="BY419" s="27"/>
      <c r="BZ419" s="27"/>
      <c r="CA419" s="27"/>
      <c r="CB419" s="27"/>
    </row>
    <row r="420" spans="1:80" x14ac:dyDescent="0.25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  <c r="BM420" s="27"/>
      <c r="BN420" s="27"/>
      <c r="BO420" s="27"/>
      <c r="BP420" s="27"/>
      <c r="BQ420" s="27"/>
      <c r="BR420" s="27"/>
      <c r="BS420" s="27"/>
      <c r="BT420" s="27"/>
      <c r="BU420" s="27"/>
      <c r="BV420" s="27"/>
      <c r="BW420" s="27"/>
      <c r="BX420" s="27"/>
      <c r="BY420" s="27"/>
      <c r="BZ420" s="27"/>
      <c r="CA420" s="27"/>
      <c r="CB420" s="27"/>
    </row>
    <row r="421" spans="1:80" x14ac:dyDescent="0.25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  <c r="BM421" s="27"/>
      <c r="BN421" s="27"/>
      <c r="BO421" s="27"/>
      <c r="BP421" s="27"/>
      <c r="BQ421" s="27"/>
      <c r="BR421" s="27"/>
      <c r="BS421" s="27"/>
      <c r="BT421" s="27"/>
      <c r="BU421" s="27"/>
      <c r="BV421" s="27"/>
      <c r="BW421" s="27"/>
      <c r="BX421" s="27"/>
      <c r="BY421" s="27"/>
      <c r="BZ421" s="27"/>
      <c r="CA421" s="27"/>
      <c r="CB421" s="27"/>
    </row>
    <row r="422" spans="1:80" x14ac:dyDescent="0.25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  <c r="BM422" s="27"/>
      <c r="BN422" s="27"/>
      <c r="BO422" s="27"/>
      <c r="BP422" s="27"/>
      <c r="BQ422" s="27"/>
      <c r="BR422" s="27"/>
      <c r="BS422" s="27"/>
      <c r="BT422" s="27"/>
      <c r="BU422" s="27"/>
      <c r="BV422" s="27"/>
      <c r="BW422" s="27"/>
      <c r="BX422" s="27"/>
      <c r="BY422" s="27"/>
      <c r="BZ422" s="27"/>
      <c r="CA422" s="27"/>
      <c r="CB422" s="27"/>
    </row>
    <row r="423" spans="1:80" x14ac:dyDescent="0.25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  <c r="BM423" s="27"/>
      <c r="BN423" s="27"/>
      <c r="BO423" s="27"/>
      <c r="BP423" s="27"/>
      <c r="BQ423" s="27"/>
      <c r="BR423" s="27"/>
      <c r="BS423" s="27"/>
      <c r="BT423" s="27"/>
      <c r="BU423" s="27"/>
      <c r="BV423" s="27"/>
      <c r="BW423" s="27"/>
      <c r="BX423" s="27"/>
      <c r="BY423" s="27"/>
      <c r="BZ423" s="27"/>
      <c r="CA423" s="27"/>
      <c r="CB423" s="27"/>
    </row>
    <row r="424" spans="1:80" x14ac:dyDescent="0.25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  <c r="BM424" s="27"/>
      <c r="BN424" s="27"/>
      <c r="BO424" s="27"/>
      <c r="BP424" s="27"/>
      <c r="BQ424" s="27"/>
      <c r="BR424" s="27"/>
      <c r="BS424" s="27"/>
      <c r="BT424" s="27"/>
      <c r="BU424" s="27"/>
      <c r="BV424" s="27"/>
      <c r="BW424" s="27"/>
      <c r="BX424" s="27"/>
      <c r="BY424" s="27"/>
      <c r="BZ424" s="27"/>
      <c r="CA424" s="27"/>
      <c r="CB424" s="27"/>
    </row>
    <row r="425" spans="1:80" x14ac:dyDescent="0.2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  <c r="BM425" s="27"/>
      <c r="BN425" s="27"/>
      <c r="BO425" s="27"/>
      <c r="BP425" s="27"/>
      <c r="BQ425" s="27"/>
      <c r="BR425" s="27"/>
      <c r="BS425" s="27"/>
      <c r="BT425" s="27"/>
      <c r="BU425" s="27"/>
      <c r="BV425" s="27"/>
      <c r="BW425" s="27"/>
      <c r="BX425" s="27"/>
      <c r="BY425" s="27"/>
      <c r="BZ425" s="27"/>
      <c r="CA425" s="27"/>
      <c r="CB425" s="27"/>
    </row>
    <row r="426" spans="1:80" x14ac:dyDescent="0.25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  <c r="BM426" s="27"/>
      <c r="BN426" s="27"/>
      <c r="BO426" s="27"/>
      <c r="BP426" s="27"/>
      <c r="BQ426" s="27"/>
      <c r="BR426" s="27"/>
      <c r="BS426" s="27"/>
      <c r="BT426" s="27"/>
      <c r="BU426" s="27"/>
      <c r="BV426" s="27"/>
      <c r="BW426" s="27"/>
      <c r="BX426" s="27"/>
      <c r="BY426" s="27"/>
      <c r="BZ426" s="27"/>
      <c r="CA426" s="27"/>
      <c r="CB426" s="27"/>
    </row>
    <row r="427" spans="1:80" x14ac:dyDescent="0.25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  <c r="BM427" s="27"/>
      <c r="BN427" s="27"/>
      <c r="BO427" s="27"/>
      <c r="BP427" s="27"/>
      <c r="BQ427" s="27"/>
      <c r="BR427" s="27"/>
      <c r="BS427" s="27"/>
      <c r="BT427" s="27"/>
      <c r="BU427" s="27"/>
      <c r="BV427" s="27"/>
      <c r="BW427" s="27"/>
      <c r="BX427" s="27"/>
      <c r="BY427" s="27"/>
      <c r="BZ427" s="27"/>
      <c r="CA427" s="27"/>
      <c r="CB427" s="27"/>
    </row>
    <row r="428" spans="1:80" x14ac:dyDescent="0.25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  <c r="BM428" s="27"/>
      <c r="BN428" s="27"/>
      <c r="BO428" s="27"/>
      <c r="BP428" s="27"/>
      <c r="BQ428" s="27"/>
      <c r="BR428" s="27"/>
      <c r="BS428" s="27"/>
      <c r="BT428" s="27"/>
      <c r="BU428" s="27"/>
      <c r="BV428" s="27"/>
      <c r="BW428" s="27"/>
      <c r="BX428" s="27"/>
      <c r="BY428" s="27"/>
      <c r="BZ428" s="27"/>
      <c r="CA428" s="27"/>
      <c r="CB428" s="27"/>
    </row>
    <row r="429" spans="1:80" x14ac:dyDescent="0.25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  <c r="BM429" s="27"/>
      <c r="BN429" s="27"/>
      <c r="BO429" s="27"/>
      <c r="BP429" s="27"/>
      <c r="BQ429" s="27"/>
      <c r="BR429" s="27"/>
      <c r="BS429" s="27"/>
      <c r="BT429" s="27"/>
      <c r="BU429" s="27"/>
      <c r="BV429" s="27"/>
      <c r="BW429" s="27"/>
      <c r="BX429" s="27"/>
      <c r="BY429" s="27"/>
      <c r="BZ429" s="27"/>
      <c r="CA429" s="27"/>
      <c r="CB429" s="27"/>
    </row>
    <row r="430" spans="1:80" x14ac:dyDescent="0.25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  <c r="BM430" s="27"/>
      <c r="BN430" s="27"/>
      <c r="BO430" s="27"/>
      <c r="BP430" s="27"/>
      <c r="BQ430" s="27"/>
      <c r="BR430" s="27"/>
      <c r="BS430" s="27"/>
      <c r="BT430" s="27"/>
      <c r="BU430" s="27"/>
      <c r="BV430" s="27"/>
      <c r="BW430" s="27"/>
      <c r="BX430" s="27"/>
      <c r="BY430" s="27"/>
      <c r="BZ430" s="27"/>
      <c r="CA430" s="27"/>
      <c r="CB430" s="27"/>
    </row>
    <row r="431" spans="1:80" x14ac:dyDescent="0.25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  <c r="BM431" s="27"/>
      <c r="BN431" s="27"/>
      <c r="BO431" s="27"/>
      <c r="BP431" s="27"/>
      <c r="BQ431" s="27"/>
      <c r="BR431" s="27"/>
      <c r="BS431" s="27"/>
      <c r="BT431" s="27"/>
      <c r="BU431" s="27"/>
      <c r="BV431" s="27"/>
      <c r="BW431" s="27"/>
      <c r="BX431" s="27"/>
      <c r="BY431" s="27"/>
      <c r="BZ431" s="27"/>
      <c r="CA431" s="27"/>
      <c r="CB431" s="27"/>
    </row>
    <row r="432" spans="1:80" x14ac:dyDescent="0.25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  <c r="BM432" s="27"/>
      <c r="BN432" s="27"/>
      <c r="BO432" s="27"/>
      <c r="BP432" s="27"/>
      <c r="BQ432" s="27"/>
      <c r="BR432" s="27"/>
      <c r="BS432" s="27"/>
      <c r="BT432" s="27"/>
      <c r="BU432" s="27"/>
      <c r="BV432" s="27"/>
      <c r="BW432" s="27"/>
      <c r="BX432" s="27"/>
      <c r="BY432" s="27"/>
      <c r="BZ432" s="27"/>
      <c r="CA432" s="27"/>
      <c r="CB432" s="27"/>
    </row>
    <row r="433" spans="1:80" x14ac:dyDescent="0.25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  <c r="BM433" s="27"/>
      <c r="BN433" s="27"/>
      <c r="BO433" s="27"/>
      <c r="BP433" s="27"/>
      <c r="BQ433" s="27"/>
      <c r="BR433" s="27"/>
      <c r="BS433" s="27"/>
      <c r="BT433" s="27"/>
      <c r="BU433" s="27"/>
      <c r="BV433" s="27"/>
      <c r="BW433" s="27"/>
      <c r="BX433" s="27"/>
      <c r="BY433" s="27"/>
      <c r="BZ433" s="27"/>
      <c r="CA433" s="27"/>
      <c r="CB433" s="27"/>
    </row>
    <row r="434" spans="1:80" x14ac:dyDescent="0.25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  <c r="BM434" s="27"/>
      <c r="BN434" s="27"/>
      <c r="BO434" s="27"/>
      <c r="BP434" s="27"/>
      <c r="BQ434" s="27"/>
      <c r="BR434" s="27"/>
      <c r="BS434" s="27"/>
      <c r="BT434" s="27"/>
      <c r="BU434" s="27"/>
      <c r="BV434" s="27"/>
      <c r="BW434" s="27"/>
      <c r="BX434" s="27"/>
      <c r="BY434" s="27"/>
      <c r="BZ434" s="27"/>
      <c r="CA434" s="27"/>
      <c r="CB434" s="27"/>
    </row>
    <row r="435" spans="1:80" x14ac:dyDescent="0.2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  <c r="BL435" s="27"/>
      <c r="BM435" s="27"/>
      <c r="BN435" s="27"/>
      <c r="BO435" s="27"/>
      <c r="BP435" s="27"/>
      <c r="BQ435" s="27"/>
      <c r="BR435" s="27"/>
      <c r="BS435" s="27"/>
      <c r="BT435" s="27"/>
      <c r="BU435" s="27"/>
      <c r="BV435" s="27"/>
      <c r="BW435" s="27"/>
      <c r="BX435" s="27"/>
      <c r="BY435" s="27"/>
      <c r="BZ435" s="27"/>
      <c r="CA435" s="27"/>
      <c r="CB435" s="27"/>
    </row>
    <row r="436" spans="1:80" x14ac:dyDescent="0.25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  <c r="BM436" s="27"/>
      <c r="BN436" s="27"/>
      <c r="BO436" s="27"/>
      <c r="BP436" s="27"/>
      <c r="BQ436" s="27"/>
      <c r="BR436" s="27"/>
      <c r="BS436" s="27"/>
      <c r="BT436" s="27"/>
      <c r="BU436" s="27"/>
      <c r="BV436" s="27"/>
      <c r="BW436" s="27"/>
      <c r="BX436" s="27"/>
      <c r="BY436" s="27"/>
      <c r="BZ436" s="27"/>
      <c r="CA436" s="27"/>
      <c r="CB436" s="27"/>
    </row>
    <row r="437" spans="1:80" x14ac:dyDescent="0.25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  <c r="BM437" s="27"/>
      <c r="BN437" s="27"/>
      <c r="BO437" s="27"/>
      <c r="BP437" s="27"/>
      <c r="BQ437" s="27"/>
      <c r="BR437" s="27"/>
      <c r="BS437" s="27"/>
      <c r="BT437" s="27"/>
      <c r="BU437" s="27"/>
      <c r="BV437" s="27"/>
      <c r="BW437" s="27"/>
      <c r="BX437" s="27"/>
      <c r="BY437" s="27"/>
      <c r="BZ437" s="27"/>
      <c r="CA437" s="27"/>
      <c r="CB437" s="27"/>
    </row>
    <row r="438" spans="1:80" x14ac:dyDescent="0.25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  <c r="AT438" s="27"/>
      <c r="AU438" s="27"/>
      <c r="AV438" s="27"/>
      <c r="AW438" s="27"/>
      <c r="AX438" s="27"/>
      <c r="AY438" s="27"/>
      <c r="AZ438" s="27"/>
      <c r="BA438" s="27"/>
      <c r="BB438" s="27"/>
      <c r="BC438" s="27"/>
      <c r="BD438" s="27"/>
      <c r="BE438" s="27"/>
      <c r="BF438" s="27"/>
      <c r="BG438" s="27"/>
      <c r="BH438" s="27"/>
      <c r="BI438" s="27"/>
      <c r="BJ438" s="27"/>
      <c r="BK438" s="27"/>
      <c r="BL438" s="27"/>
      <c r="BM438" s="27"/>
      <c r="BN438" s="27"/>
      <c r="BO438" s="27"/>
      <c r="BP438" s="27"/>
      <c r="BQ438" s="27"/>
      <c r="BR438" s="27"/>
      <c r="BS438" s="27"/>
      <c r="BT438" s="27"/>
      <c r="BU438" s="27"/>
      <c r="BV438" s="27"/>
      <c r="BW438" s="27"/>
      <c r="BX438" s="27"/>
      <c r="BY438" s="27"/>
      <c r="BZ438" s="27"/>
      <c r="CA438" s="27"/>
      <c r="CB438" s="27"/>
    </row>
    <row r="439" spans="1:80" x14ac:dyDescent="0.25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  <c r="AT439" s="27"/>
      <c r="AU439" s="27"/>
      <c r="AV439" s="27"/>
      <c r="AW439" s="27"/>
      <c r="AX439" s="27"/>
      <c r="AY439" s="27"/>
      <c r="AZ439" s="27"/>
      <c r="BA439" s="27"/>
      <c r="BB439" s="27"/>
      <c r="BC439" s="27"/>
      <c r="BD439" s="27"/>
      <c r="BE439" s="27"/>
      <c r="BF439" s="27"/>
      <c r="BG439" s="27"/>
      <c r="BH439" s="27"/>
      <c r="BI439" s="27"/>
      <c r="BJ439" s="27"/>
      <c r="BK439" s="27"/>
      <c r="BL439" s="27"/>
      <c r="BM439" s="27"/>
      <c r="BN439" s="27"/>
      <c r="BO439" s="27"/>
      <c r="BP439" s="27"/>
      <c r="BQ439" s="27"/>
      <c r="BR439" s="27"/>
      <c r="BS439" s="27"/>
      <c r="BT439" s="27"/>
      <c r="BU439" s="27"/>
      <c r="BV439" s="27"/>
      <c r="BW439" s="27"/>
      <c r="BX439" s="27"/>
      <c r="BY439" s="27"/>
      <c r="BZ439" s="27"/>
      <c r="CA439" s="27"/>
      <c r="CB439" s="27"/>
    </row>
    <row r="440" spans="1:80" x14ac:dyDescent="0.25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7"/>
      <c r="AS440" s="27"/>
      <c r="AT440" s="27"/>
      <c r="AU440" s="27"/>
      <c r="AV440" s="27"/>
      <c r="AW440" s="27"/>
      <c r="AX440" s="27"/>
      <c r="AY440" s="27"/>
      <c r="AZ440" s="27"/>
      <c r="BA440" s="27"/>
      <c r="BB440" s="27"/>
      <c r="BC440" s="27"/>
      <c r="BD440" s="27"/>
      <c r="BE440" s="27"/>
      <c r="BF440" s="27"/>
      <c r="BG440" s="27"/>
      <c r="BH440" s="27"/>
      <c r="BI440" s="27"/>
      <c r="BJ440" s="27"/>
      <c r="BK440" s="27"/>
      <c r="BL440" s="27"/>
      <c r="BM440" s="27"/>
      <c r="BN440" s="27"/>
      <c r="BO440" s="27"/>
      <c r="BP440" s="27"/>
      <c r="BQ440" s="27"/>
      <c r="BR440" s="27"/>
      <c r="BS440" s="27"/>
      <c r="BT440" s="27"/>
      <c r="BU440" s="27"/>
      <c r="BV440" s="27"/>
      <c r="BW440" s="27"/>
      <c r="BX440" s="27"/>
      <c r="BY440" s="27"/>
      <c r="BZ440" s="27"/>
      <c r="CA440" s="27"/>
      <c r="CB440" s="27"/>
    </row>
    <row r="441" spans="1:80" x14ac:dyDescent="0.25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  <c r="BG441" s="27"/>
      <c r="BH441" s="27"/>
      <c r="BI441" s="27"/>
      <c r="BJ441" s="27"/>
      <c r="BK441" s="27"/>
      <c r="BL441" s="27"/>
      <c r="BM441" s="27"/>
      <c r="BN441" s="27"/>
      <c r="BO441" s="27"/>
      <c r="BP441" s="27"/>
      <c r="BQ441" s="27"/>
      <c r="BR441" s="27"/>
      <c r="BS441" s="27"/>
      <c r="BT441" s="27"/>
      <c r="BU441" s="27"/>
      <c r="BV441" s="27"/>
      <c r="BW441" s="27"/>
      <c r="BX441" s="27"/>
      <c r="BY441" s="27"/>
      <c r="BZ441" s="27"/>
      <c r="CA441" s="27"/>
      <c r="CB441" s="27"/>
    </row>
    <row r="442" spans="1:80" x14ac:dyDescent="0.25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  <c r="AS442" s="27"/>
      <c r="AT442" s="27"/>
      <c r="AU442" s="27"/>
      <c r="AV442" s="27"/>
      <c r="AW442" s="27"/>
      <c r="AX442" s="27"/>
      <c r="AY442" s="27"/>
      <c r="AZ442" s="27"/>
      <c r="BA442" s="27"/>
      <c r="BB442" s="27"/>
      <c r="BC442" s="27"/>
      <c r="BD442" s="27"/>
      <c r="BE442" s="27"/>
      <c r="BF442" s="27"/>
      <c r="BG442" s="27"/>
      <c r="BH442" s="27"/>
      <c r="BI442" s="27"/>
      <c r="BJ442" s="27"/>
      <c r="BK442" s="27"/>
      <c r="BL442" s="27"/>
      <c r="BM442" s="27"/>
      <c r="BN442" s="27"/>
      <c r="BO442" s="27"/>
      <c r="BP442" s="27"/>
      <c r="BQ442" s="27"/>
      <c r="BR442" s="27"/>
      <c r="BS442" s="27"/>
      <c r="BT442" s="27"/>
      <c r="BU442" s="27"/>
      <c r="BV442" s="27"/>
      <c r="BW442" s="27"/>
      <c r="BX442" s="27"/>
      <c r="BY442" s="27"/>
      <c r="BZ442" s="27"/>
      <c r="CA442" s="27"/>
      <c r="CB442" s="27"/>
    </row>
    <row r="443" spans="1:80" x14ac:dyDescent="0.25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7"/>
      <c r="AY443" s="27"/>
      <c r="AZ443" s="27"/>
      <c r="BA443" s="27"/>
      <c r="BB443" s="27"/>
      <c r="BC443" s="27"/>
      <c r="BD443" s="27"/>
      <c r="BE443" s="27"/>
      <c r="BF443" s="27"/>
      <c r="BG443" s="27"/>
      <c r="BH443" s="27"/>
      <c r="BI443" s="27"/>
      <c r="BJ443" s="27"/>
      <c r="BK443" s="27"/>
      <c r="BL443" s="27"/>
      <c r="BM443" s="27"/>
      <c r="BN443" s="27"/>
      <c r="BO443" s="27"/>
      <c r="BP443" s="27"/>
      <c r="BQ443" s="27"/>
      <c r="BR443" s="27"/>
      <c r="BS443" s="27"/>
      <c r="BT443" s="27"/>
      <c r="BU443" s="27"/>
      <c r="BV443" s="27"/>
      <c r="BW443" s="27"/>
      <c r="BX443" s="27"/>
      <c r="BY443" s="27"/>
      <c r="BZ443" s="27"/>
      <c r="CA443" s="27"/>
      <c r="CB443" s="27"/>
    </row>
    <row r="444" spans="1:80" x14ac:dyDescent="0.25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  <c r="AT444" s="27"/>
      <c r="AU444" s="27"/>
      <c r="AV444" s="27"/>
      <c r="AW444" s="27"/>
      <c r="AX444" s="27"/>
      <c r="AY444" s="27"/>
      <c r="AZ444" s="27"/>
      <c r="BA444" s="27"/>
      <c r="BB444" s="27"/>
      <c r="BC444" s="27"/>
      <c r="BD444" s="27"/>
      <c r="BE444" s="27"/>
      <c r="BF444" s="27"/>
      <c r="BG444" s="27"/>
      <c r="BH444" s="27"/>
      <c r="BI444" s="27"/>
      <c r="BJ444" s="27"/>
      <c r="BK444" s="27"/>
      <c r="BL444" s="27"/>
      <c r="BM444" s="27"/>
      <c r="BN444" s="27"/>
      <c r="BO444" s="27"/>
      <c r="BP444" s="27"/>
      <c r="BQ444" s="27"/>
      <c r="BR444" s="27"/>
      <c r="BS444" s="27"/>
      <c r="BT444" s="27"/>
      <c r="BU444" s="27"/>
      <c r="BV444" s="27"/>
      <c r="BW444" s="27"/>
      <c r="BX444" s="27"/>
      <c r="BY444" s="27"/>
      <c r="BZ444" s="27"/>
      <c r="CA444" s="27"/>
      <c r="CB444" s="27"/>
    </row>
    <row r="445" spans="1:80" x14ac:dyDescent="0.2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  <c r="AT445" s="27"/>
      <c r="AU445" s="27"/>
      <c r="AV445" s="27"/>
      <c r="AW445" s="27"/>
      <c r="AX445" s="27"/>
      <c r="AY445" s="27"/>
      <c r="AZ445" s="27"/>
      <c r="BA445" s="27"/>
      <c r="BB445" s="27"/>
      <c r="BC445" s="27"/>
      <c r="BD445" s="27"/>
      <c r="BE445" s="27"/>
      <c r="BF445" s="27"/>
      <c r="BG445" s="27"/>
      <c r="BH445" s="27"/>
      <c r="BI445" s="27"/>
      <c r="BJ445" s="27"/>
      <c r="BK445" s="27"/>
      <c r="BL445" s="27"/>
      <c r="BM445" s="27"/>
      <c r="BN445" s="27"/>
      <c r="BO445" s="27"/>
      <c r="BP445" s="27"/>
      <c r="BQ445" s="27"/>
      <c r="BR445" s="27"/>
      <c r="BS445" s="27"/>
      <c r="BT445" s="27"/>
      <c r="BU445" s="27"/>
      <c r="BV445" s="27"/>
      <c r="BW445" s="27"/>
      <c r="BX445" s="27"/>
      <c r="BY445" s="27"/>
      <c r="BZ445" s="27"/>
      <c r="CA445" s="27"/>
      <c r="CB445" s="27"/>
    </row>
    <row r="446" spans="1:80" x14ac:dyDescent="0.25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  <c r="AV446" s="27"/>
      <c r="AW446" s="27"/>
      <c r="AX446" s="27"/>
      <c r="AY446" s="27"/>
      <c r="AZ446" s="27"/>
      <c r="BA446" s="27"/>
      <c r="BB446" s="27"/>
      <c r="BC446" s="27"/>
      <c r="BD446" s="27"/>
      <c r="BE446" s="27"/>
      <c r="BF446" s="27"/>
      <c r="BG446" s="27"/>
      <c r="BH446" s="27"/>
      <c r="BI446" s="27"/>
      <c r="BJ446" s="27"/>
      <c r="BK446" s="27"/>
      <c r="BL446" s="27"/>
      <c r="BM446" s="27"/>
      <c r="BN446" s="27"/>
      <c r="BO446" s="27"/>
      <c r="BP446" s="27"/>
      <c r="BQ446" s="27"/>
      <c r="BR446" s="27"/>
      <c r="BS446" s="27"/>
      <c r="BT446" s="27"/>
      <c r="BU446" s="27"/>
      <c r="BV446" s="27"/>
      <c r="BW446" s="27"/>
      <c r="BX446" s="27"/>
      <c r="BY446" s="27"/>
      <c r="BZ446" s="27"/>
      <c r="CA446" s="27"/>
      <c r="CB446" s="27"/>
    </row>
    <row r="447" spans="1:80" x14ac:dyDescent="0.25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  <c r="AS447" s="27"/>
      <c r="AT447" s="27"/>
      <c r="AU447" s="27"/>
      <c r="AV447" s="27"/>
      <c r="AW447" s="27"/>
      <c r="AX447" s="27"/>
      <c r="AY447" s="27"/>
      <c r="AZ447" s="27"/>
      <c r="BA447" s="27"/>
      <c r="BB447" s="27"/>
      <c r="BC447" s="27"/>
      <c r="BD447" s="27"/>
      <c r="BE447" s="27"/>
      <c r="BF447" s="27"/>
      <c r="BG447" s="27"/>
      <c r="BH447" s="27"/>
      <c r="BI447" s="27"/>
      <c r="BJ447" s="27"/>
      <c r="BK447" s="27"/>
      <c r="BL447" s="27"/>
      <c r="BM447" s="27"/>
      <c r="BN447" s="27"/>
      <c r="BO447" s="27"/>
      <c r="BP447" s="27"/>
      <c r="BQ447" s="27"/>
      <c r="BR447" s="27"/>
      <c r="BS447" s="27"/>
      <c r="BT447" s="27"/>
      <c r="BU447" s="27"/>
      <c r="BV447" s="27"/>
      <c r="BW447" s="27"/>
      <c r="BX447" s="27"/>
      <c r="BY447" s="27"/>
      <c r="BZ447" s="27"/>
      <c r="CA447" s="27"/>
      <c r="CB447" s="27"/>
    </row>
    <row r="448" spans="1:80" x14ac:dyDescent="0.25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7"/>
      <c r="AS448" s="27"/>
      <c r="AT448" s="27"/>
      <c r="AU448" s="27"/>
      <c r="AV448" s="27"/>
      <c r="AW448" s="27"/>
      <c r="AX448" s="27"/>
      <c r="AY448" s="27"/>
      <c r="AZ448" s="27"/>
      <c r="BA448" s="27"/>
      <c r="BB448" s="27"/>
      <c r="BC448" s="27"/>
      <c r="BD448" s="27"/>
      <c r="BE448" s="27"/>
      <c r="BF448" s="27"/>
      <c r="BG448" s="27"/>
      <c r="BH448" s="27"/>
      <c r="BI448" s="27"/>
      <c r="BJ448" s="27"/>
      <c r="BK448" s="27"/>
      <c r="BL448" s="27"/>
      <c r="BM448" s="27"/>
      <c r="BN448" s="27"/>
      <c r="BO448" s="27"/>
      <c r="BP448" s="27"/>
      <c r="BQ448" s="27"/>
      <c r="BR448" s="27"/>
      <c r="BS448" s="27"/>
      <c r="BT448" s="27"/>
      <c r="BU448" s="27"/>
      <c r="BV448" s="27"/>
      <c r="BW448" s="27"/>
      <c r="BX448" s="27"/>
      <c r="BY448" s="27"/>
      <c r="BZ448" s="27"/>
      <c r="CA448" s="27"/>
      <c r="CB448" s="27"/>
    </row>
    <row r="449" spans="1:80" x14ac:dyDescent="0.25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  <c r="AV449" s="27"/>
      <c r="AW449" s="27"/>
      <c r="AX449" s="27"/>
      <c r="AY449" s="27"/>
      <c r="AZ449" s="27"/>
      <c r="BA449" s="27"/>
      <c r="BB449" s="27"/>
      <c r="BC449" s="27"/>
      <c r="BD449" s="27"/>
      <c r="BE449" s="27"/>
      <c r="BF449" s="27"/>
      <c r="BG449" s="27"/>
      <c r="BH449" s="27"/>
      <c r="BI449" s="27"/>
      <c r="BJ449" s="27"/>
      <c r="BK449" s="27"/>
      <c r="BL449" s="27"/>
      <c r="BM449" s="27"/>
      <c r="BN449" s="27"/>
      <c r="BO449" s="27"/>
      <c r="BP449" s="27"/>
      <c r="BQ449" s="27"/>
      <c r="BR449" s="27"/>
      <c r="BS449" s="27"/>
      <c r="BT449" s="27"/>
      <c r="BU449" s="27"/>
      <c r="BV449" s="27"/>
      <c r="BW449" s="27"/>
      <c r="BX449" s="27"/>
      <c r="BY449" s="27"/>
      <c r="BZ449" s="27"/>
      <c r="CA449" s="27"/>
      <c r="CB449" s="27"/>
    </row>
    <row r="450" spans="1:80" x14ac:dyDescent="0.25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  <c r="AV450" s="27"/>
      <c r="AW450" s="27"/>
      <c r="AX450" s="27"/>
      <c r="AY450" s="27"/>
      <c r="AZ450" s="27"/>
      <c r="BA450" s="27"/>
      <c r="BB450" s="27"/>
      <c r="BC450" s="27"/>
      <c r="BD450" s="27"/>
      <c r="BE450" s="27"/>
      <c r="BF450" s="27"/>
      <c r="BG450" s="27"/>
      <c r="BH450" s="27"/>
      <c r="BI450" s="27"/>
      <c r="BJ450" s="27"/>
      <c r="BK450" s="27"/>
      <c r="BL450" s="27"/>
      <c r="BM450" s="27"/>
      <c r="BN450" s="27"/>
      <c r="BO450" s="27"/>
      <c r="BP450" s="27"/>
      <c r="BQ450" s="27"/>
      <c r="BR450" s="27"/>
      <c r="BS450" s="27"/>
      <c r="BT450" s="27"/>
      <c r="BU450" s="27"/>
      <c r="BV450" s="27"/>
      <c r="BW450" s="27"/>
      <c r="BX450" s="27"/>
      <c r="BY450" s="27"/>
      <c r="BZ450" s="27"/>
      <c r="CA450" s="27"/>
      <c r="CB450" s="27"/>
    </row>
    <row r="451" spans="1:80" x14ac:dyDescent="0.25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  <c r="BG451" s="27"/>
      <c r="BH451" s="27"/>
      <c r="BI451" s="27"/>
      <c r="BJ451" s="27"/>
      <c r="BK451" s="27"/>
      <c r="BL451" s="27"/>
      <c r="BM451" s="27"/>
      <c r="BN451" s="27"/>
      <c r="BO451" s="27"/>
      <c r="BP451" s="27"/>
      <c r="BQ451" s="27"/>
      <c r="BR451" s="27"/>
      <c r="BS451" s="27"/>
      <c r="BT451" s="27"/>
      <c r="BU451" s="27"/>
      <c r="BV451" s="27"/>
      <c r="BW451" s="27"/>
      <c r="BX451" s="27"/>
      <c r="BY451" s="27"/>
      <c r="BZ451" s="27"/>
      <c r="CA451" s="27"/>
      <c r="CB451" s="27"/>
    </row>
    <row r="452" spans="1:80" x14ac:dyDescent="0.25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/>
      <c r="BD452" s="27"/>
      <c r="BE452" s="27"/>
      <c r="BF452" s="27"/>
      <c r="BG452" s="27"/>
      <c r="BH452" s="27"/>
      <c r="BI452" s="27"/>
      <c r="BJ452" s="27"/>
      <c r="BK452" s="27"/>
      <c r="BL452" s="27"/>
      <c r="BM452" s="27"/>
      <c r="BN452" s="27"/>
      <c r="BO452" s="27"/>
      <c r="BP452" s="27"/>
      <c r="BQ452" s="27"/>
      <c r="BR452" s="27"/>
      <c r="BS452" s="27"/>
      <c r="BT452" s="27"/>
      <c r="BU452" s="27"/>
      <c r="BV452" s="27"/>
      <c r="BW452" s="27"/>
      <c r="BX452" s="27"/>
      <c r="BY452" s="27"/>
      <c r="BZ452" s="27"/>
      <c r="CA452" s="27"/>
      <c r="CB452" s="27"/>
    </row>
    <row r="453" spans="1:80" x14ac:dyDescent="0.25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  <c r="AV453" s="27"/>
      <c r="AW453" s="27"/>
      <c r="AX453" s="27"/>
      <c r="AY453" s="27"/>
      <c r="AZ453" s="27"/>
      <c r="BA453" s="27"/>
      <c r="BB453" s="27"/>
      <c r="BC453" s="27"/>
      <c r="BD453" s="27"/>
      <c r="BE453" s="27"/>
      <c r="BF453" s="27"/>
      <c r="BG453" s="27"/>
      <c r="BH453" s="27"/>
      <c r="BI453" s="27"/>
      <c r="BJ453" s="27"/>
      <c r="BK453" s="27"/>
      <c r="BL453" s="27"/>
      <c r="BM453" s="27"/>
      <c r="BN453" s="27"/>
      <c r="BO453" s="27"/>
      <c r="BP453" s="27"/>
      <c r="BQ453" s="27"/>
      <c r="BR453" s="27"/>
      <c r="BS453" s="27"/>
      <c r="BT453" s="27"/>
      <c r="BU453" s="27"/>
      <c r="BV453" s="27"/>
      <c r="BW453" s="27"/>
      <c r="BX453" s="27"/>
      <c r="BY453" s="27"/>
      <c r="BZ453" s="27"/>
      <c r="CA453" s="27"/>
      <c r="CB453" s="27"/>
    </row>
    <row r="454" spans="1:80" x14ac:dyDescent="0.25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  <c r="AQ454" s="27"/>
      <c r="AR454" s="27"/>
      <c r="AS454" s="27"/>
      <c r="AT454" s="27"/>
      <c r="AU454" s="27"/>
      <c r="AV454" s="27"/>
      <c r="AW454" s="27"/>
      <c r="AX454" s="27"/>
      <c r="AY454" s="27"/>
      <c r="AZ454" s="27"/>
      <c r="BA454" s="27"/>
      <c r="BB454" s="27"/>
      <c r="BC454" s="27"/>
      <c r="BD454" s="27"/>
      <c r="BE454" s="27"/>
      <c r="BF454" s="27"/>
      <c r="BG454" s="27"/>
      <c r="BH454" s="27"/>
      <c r="BI454" s="27"/>
      <c r="BJ454" s="27"/>
      <c r="BK454" s="27"/>
      <c r="BL454" s="27"/>
      <c r="BM454" s="27"/>
      <c r="BN454" s="27"/>
      <c r="BO454" s="27"/>
      <c r="BP454" s="27"/>
      <c r="BQ454" s="27"/>
      <c r="BR454" s="27"/>
      <c r="BS454" s="27"/>
      <c r="BT454" s="27"/>
      <c r="BU454" s="27"/>
      <c r="BV454" s="27"/>
      <c r="BW454" s="27"/>
      <c r="BX454" s="27"/>
      <c r="BY454" s="27"/>
      <c r="BZ454" s="27"/>
      <c r="CA454" s="27"/>
      <c r="CB454" s="27"/>
    </row>
    <row r="455" spans="1:80" x14ac:dyDescent="0.2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  <c r="AQ455" s="27"/>
      <c r="AR455" s="27"/>
      <c r="AS455" s="27"/>
      <c r="AT455" s="27"/>
      <c r="AU455" s="27"/>
      <c r="AV455" s="27"/>
      <c r="AW455" s="27"/>
      <c r="AX455" s="27"/>
      <c r="AY455" s="27"/>
      <c r="AZ455" s="27"/>
      <c r="BA455" s="27"/>
      <c r="BB455" s="27"/>
      <c r="BC455" s="27"/>
      <c r="BD455" s="27"/>
      <c r="BE455" s="27"/>
      <c r="BF455" s="27"/>
      <c r="BG455" s="27"/>
      <c r="BH455" s="27"/>
      <c r="BI455" s="27"/>
      <c r="BJ455" s="27"/>
      <c r="BK455" s="27"/>
      <c r="BL455" s="27"/>
      <c r="BM455" s="27"/>
      <c r="BN455" s="27"/>
      <c r="BO455" s="27"/>
      <c r="BP455" s="27"/>
      <c r="BQ455" s="27"/>
      <c r="BR455" s="27"/>
      <c r="BS455" s="27"/>
      <c r="BT455" s="27"/>
      <c r="BU455" s="27"/>
      <c r="BV455" s="27"/>
      <c r="BW455" s="27"/>
      <c r="BX455" s="27"/>
      <c r="BY455" s="27"/>
      <c r="BZ455" s="27"/>
      <c r="CA455" s="27"/>
      <c r="CB455" s="27"/>
    </row>
    <row r="456" spans="1:80" x14ac:dyDescent="0.25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  <c r="AT456" s="27"/>
      <c r="AU456" s="27"/>
      <c r="AV456" s="27"/>
      <c r="AW456" s="27"/>
      <c r="AX456" s="27"/>
      <c r="AY456" s="27"/>
      <c r="AZ456" s="27"/>
      <c r="BA456" s="27"/>
      <c r="BB456" s="27"/>
      <c r="BC456" s="27"/>
      <c r="BD456" s="27"/>
      <c r="BE456" s="27"/>
      <c r="BF456" s="27"/>
      <c r="BG456" s="27"/>
      <c r="BH456" s="27"/>
      <c r="BI456" s="27"/>
      <c r="BJ456" s="27"/>
      <c r="BK456" s="27"/>
      <c r="BL456" s="27"/>
      <c r="BM456" s="27"/>
      <c r="BN456" s="27"/>
      <c r="BO456" s="27"/>
      <c r="BP456" s="27"/>
      <c r="BQ456" s="27"/>
      <c r="BR456" s="27"/>
      <c r="BS456" s="27"/>
      <c r="BT456" s="27"/>
      <c r="BU456" s="27"/>
      <c r="BV456" s="27"/>
      <c r="BW456" s="27"/>
      <c r="BX456" s="27"/>
      <c r="BY456" s="27"/>
      <c r="BZ456" s="27"/>
      <c r="CA456" s="27"/>
      <c r="CB456" s="27"/>
    </row>
    <row r="457" spans="1:80" x14ac:dyDescent="0.25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7"/>
      <c r="AS457" s="27"/>
      <c r="AT457" s="27"/>
      <c r="AU457" s="27"/>
      <c r="AV457" s="27"/>
      <c r="AW457" s="27"/>
      <c r="AX457" s="27"/>
      <c r="AY457" s="27"/>
      <c r="AZ457" s="27"/>
      <c r="BA457" s="27"/>
      <c r="BB457" s="27"/>
      <c r="BC457" s="27"/>
      <c r="BD457" s="27"/>
      <c r="BE457" s="27"/>
      <c r="BF457" s="27"/>
      <c r="BG457" s="27"/>
      <c r="BH457" s="27"/>
      <c r="BI457" s="27"/>
      <c r="BJ457" s="27"/>
      <c r="BK457" s="27"/>
      <c r="BL457" s="27"/>
      <c r="BM457" s="27"/>
      <c r="BN457" s="27"/>
      <c r="BO457" s="27"/>
      <c r="BP457" s="27"/>
      <c r="BQ457" s="27"/>
      <c r="BR457" s="27"/>
      <c r="BS457" s="27"/>
      <c r="BT457" s="27"/>
      <c r="BU457" s="27"/>
      <c r="BV457" s="27"/>
      <c r="BW457" s="27"/>
      <c r="BX457" s="27"/>
      <c r="BY457" s="27"/>
      <c r="BZ457" s="27"/>
      <c r="CA457" s="27"/>
      <c r="CB457" s="27"/>
    </row>
    <row r="458" spans="1:80" x14ac:dyDescent="0.25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7"/>
      <c r="AS458" s="27"/>
      <c r="AT458" s="27"/>
      <c r="AU458" s="27"/>
      <c r="AV458" s="27"/>
      <c r="AW458" s="27"/>
      <c r="AX458" s="27"/>
      <c r="AY458" s="27"/>
      <c r="AZ458" s="27"/>
      <c r="BA458" s="27"/>
      <c r="BB458" s="27"/>
      <c r="BC458" s="27"/>
      <c r="BD458" s="27"/>
      <c r="BE458" s="27"/>
      <c r="BF458" s="27"/>
      <c r="BG458" s="27"/>
      <c r="BH458" s="27"/>
      <c r="BI458" s="27"/>
      <c r="BJ458" s="27"/>
      <c r="BK458" s="27"/>
      <c r="BL458" s="27"/>
      <c r="BM458" s="27"/>
      <c r="BN458" s="27"/>
      <c r="BO458" s="27"/>
      <c r="BP458" s="27"/>
      <c r="BQ458" s="27"/>
      <c r="BR458" s="27"/>
      <c r="BS458" s="27"/>
      <c r="BT458" s="27"/>
      <c r="BU458" s="27"/>
      <c r="BV458" s="27"/>
      <c r="BW458" s="27"/>
      <c r="BX458" s="27"/>
      <c r="BY458" s="27"/>
      <c r="BZ458" s="27"/>
      <c r="CA458" s="27"/>
      <c r="CB458" s="27"/>
    </row>
    <row r="459" spans="1:80" x14ac:dyDescent="0.25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  <c r="AQ459" s="27"/>
      <c r="AR459" s="27"/>
      <c r="AS459" s="27"/>
      <c r="AT459" s="27"/>
      <c r="AU459" s="27"/>
      <c r="AV459" s="27"/>
      <c r="AW459" s="27"/>
      <c r="AX459" s="27"/>
      <c r="AY459" s="27"/>
      <c r="AZ459" s="27"/>
      <c r="BA459" s="27"/>
      <c r="BB459" s="27"/>
      <c r="BC459" s="27"/>
      <c r="BD459" s="27"/>
      <c r="BE459" s="27"/>
      <c r="BF459" s="27"/>
      <c r="BG459" s="27"/>
      <c r="BH459" s="27"/>
      <c r="BI459" s="27"/>
      <c r="BJ459" s="27"/>
      <c r="BK459" s="27"/>
      <c r="BL459" s="27"/>
      <c r="BM459" s="27"/>
      <c r="BN459" s="27"/>
      <c r="BO459" s="27"/>
      <c r="BP459" s="27"/>
      <c r="BQ459" s="27"/>
      <c r="BR459" s="27"/>
      <c r="BS459" s="27"/>
      <c r="BT459" s="27"/>
      <c r="BU459" s="27"/>
      <c r="BV459" s="27"/>
      <c r="BW459" s="27"/>
      <c r="BX459" s="27"/>
      <c r="BY459" s="27"/>
      <c r="BZ459" s="27"/>
      <c r="CA459" s="27"/>
      <c r="CB459" s="27"/>
    </row>
    <row r="460" spans="1:80" x14ac:dyDescent="0.25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  <c r="BM460" s="27"/>
      <c r="BN460" s="27"/>
      <c r="BO460" s="27"/>
      <c r="BP460" s="27"/>
      <c r="BQ460" s="27"/>
      <c r="BR460" s="27"/>
      <c r="BS460" s="27"/>
      <c r="BT460" s="27"/>
      <c r="BU460" s="27"/>
      <c r="BV460" s="27"/>
      <c r="BW460" s="27"/>
      <c r="BX460" s="27"/>
      <c r="BY460" s="27"/>
      <c r="BZ460" s="27"/>
      <c r="CA460" s="27"/>
      <c r="CB460" s="27"/>
    </row>
    <row r="461" spans="1:80" x14ac:dyDescent="0.25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  <c r="BM461" s="27"/>
      <c r="BN461" s="27"/>
      <c r="BO461" s="27"/>
      <c r="BP461" s="27"/>
      <c r="BQ461" s="27"/>
      <c r="BR461" s="27"/>
      <c r="BS461" s="27"/>
      <c r="BT461" s="27"/>
      <c r="BU461" s="27"/>
      <c r="BV461" s="27"/>
      <c r="BW461" s="27"/>
      <c r="BX461" s="27"/>
      <c r="BY461" s="27"/>
      <c r="BZ461" s="27"/>
      <c r="CA461" s="27"/>
      <c r="CB461" s="27"/>
    </row>
    <row r="462" spans="1:80" x14ac:dyDescent="0.25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  <c r="BM462" s="27"/>
      <c r="BN462" s="27"/>
      <c r="BO462" s="27"/>
      <c r="BP462" s="27"/>
      <c r="BQ462" s="27"/>
      <c r="BR462" s="27"/>
      <c r="BS462" s="27"/>
      <c r="BT462" s="27"/>
      <c r="BU462" s="27"/>
      <c r="BV462" s="27"/>
      <c r="BW462" s="27"/>
      <c r="BX462" s="27"/>
      <c r="BY462" s="27"/>
      <c r="BZ462" s="27"/>
      <c r="CA462" s="27"/>
      <c r="CB462" s="27"/>
    </row>
    <row r="463" spans="1:80" x14ac:dyDescent="0.25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  <c r="BN463" s="27"/>
      <c r="BO463" s="27"/>
      <c r="BP463" s="27"/>
      <c r="BQ463" s="27"/>
      <c r="BR463" s="27"/>
      <c r="BS463" s="27"/>
      <c r="BT463" s="27"/>
      <c r="BU463" s="27"/>
      <c r="BV463" s="27"/>
      <c r="BW463" s="27"/>
      <c r="BX463" s="27"/>
      <c r="BY463" s="27"/>
      <c r="BZ463" s="27"/>
      <c r="CA463" s="27"/>
      <c r="CB463" s="27"/>
    </row>
    <row r="464" spans="1:80" x14ac:dyDescent="0.25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  <c r="BN464" s="27"/>
      <c r="BO464" s="27"/>
      <c r="BP464" s="27"/>
      <c r="BQ464" s="27"/>
      <c r="BR464" s="27"/>
      <c r="BS464" s="27"/>
      <c r="BT464" s="27"/>
      <c r="BU464" s="27"/>
      <c r="BV464" s="27"/>
      <c r="BW464" s="27"/>
      <c r="BX464" s="27"/>
      <c r="BY464" s="27"/>
      <c r="BZ464" s="27"/>
      <c r="CA464" s="27"/>
      <c r="CB464" s="27"/>
    </row>
    <row r="465" spans="1:80" x14ac:dyDescent="0.25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  <c r="BG465" s="27"/>
      <c r="BH465" s="27"/>
      <c r="BI465" s="27"/>
      <c r="BJ465" s="27"/>
      <c r="BK465" s="27"/>
      <c r="BL465" s="27"/>
      <c r="BM465" s="27"/>
      <c r="BN465" s="27"/>
      <c r="BO465" s="27"/>
      <c r="BP465" s="27"/>
      <c r="BQ465" s="27"/>
      <c r="BR465" s="27"/>
      <c r="BS465" s="27"/>
      <c r="BT465" s="27"/>
      <c r="BU465" s="27"/>
      <c r="BV465" s="27"/>
      <c r="BW465" s="27"/>
      <c r="BX465" s="27"/>
      <c r="BY465" s="27"/>
      <c r="BZ465" s="27"/>
      <c r="CA465" s="27"/>
      <c r="CB465" s="27"/>
    </row>
    <row r="466" spans="1:80" x14ac:dyDescent="0.25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  <c r="BL466" s="27"/>
      <c r="BM466" s="27"/>
      <c r="BN466" s="27"/>
      <c r="BO466" s="27"/>
      <c r="BP466" s="27"/>
      <c r="BQ466" s="27"/>
      <c r="BR466" s="27"/>
      <c r="BS466" s="27"/>
      <c r="BT466" s="27"/>
      <c r="BU466" s="27"/>
      <c r="BV466" s="27"/>
      <c r="BW466" s="27"/>
      <c r="BX466" s="27"/>
      <c r="BY466" s="27"/>
      <c r="BZ466" s="27"/>
      <c r="CA466" s="27"/>
      <c r="CB466" s="27"/>
    </row>
    <row r="467" spans="1:80" x14ac:dyDescent="0.25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/>
      <c r="BM467" s="27"/>
      <c r="BN467" s="27"/>
      <c r="BO467" s="27"/>
      <c r="BP467" s="27"/>
      <c r="BQ467" s="27"/>
      <c r="BR467" s="27"/>
      <c r="BS467" s="27"/>
      <c r="BT467" s="27"/>
      <c r="BU467" s="27"/>
      <c r="BV467" s="27"/>
      <c r="BW467" s="27"/>
      <c r="BX467" s="27"/>
      <c r="BY467" s="27"/>
      <c r="BZ467" s="27"/>
      <c r="CA467" s="27"/>
      <c r="CB467" s="27"/>
    </row>
    <row r="468" spans="1:80" x14ac:dyDescent="0.25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  <c r="BL468" s="27"/>
      <c r="BM468" s="27"/>
      <c r="BN468" s="27"/>
      <c r="BO468" s="27"/>
      <c r="BP468" s="27"/>
      <c r="BQ468" s="27"/>
      <c r="BR468" s="27"/>
      <c r="BS468" s="27"/>
      <c r="BT468" s="27"/>
      <c r="BU468" s="27"/>
      <c r="BV468" s="27"/>
      <c r="BW468" s="27"/>
      <c r="BX468" s="27"/>
      <c r="BY468" s="27"/>
      <c r="BZ468" s="27"/>
      <c r="CA468" s="27"/>
      <c r="CB468" s="27"/>
    </row>
    <row r="469" spans="1:80" x14ac:dyDescent="0.25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  <c r="BL469" s="27"/>
      <c r="BM469" s="27"/>
      <c r="BN469" s="27"/>
      <c r="BO469" s="27"/>
      <c r="BP469" s="27"/>
      <c r="BQ469" s="27"/>
      <c r="BR469" s="27"/>
      <c r="BS469" s="27"/>
      <c r="BT469" s="27"/>
      <c r="BU469" s="27"/>
      <c r="BV469" s="27"/>
      <c r="BW469" s="27"/>
      <c r="BX469" s="27"/>
      <c r="BY469" s="27"/>
      <c r="BZ469" s="27"/>
      <c r="CA469" s="27"/>
      <c r="CB469" s="27"/>
    </row>
    <row r="470" spans="1:80" x14ac:dyDescent="0.25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  <c r="AQ470" s="27"/>
      <c r="AR470" s="27"/>
      <c r="AS470" s="27"/>
      <c r="AT470" s="27"/>
      <c r="AU470" s="27"/>
      <c r="AV470" s="27"/>
      <c r="AW470" s="27"/>
      <c r="AX470" s="27"/>
      <c r="AY470" s="27"/>
      <c r="AZ470" s="27"/>
      <c r="BA470" s="27"/>
      <c r="BB470" s="27"/>
      <c r="BC470" s="27"/>
      <c r="BD470" s="27"/>
      <c r="BE470" s="27"/>
      <c r="BF470" s="27"/>
      <c r="BG470" s="27"/>
      <c r="BH470" s="27"/>
      <c r="BI470" s="27"/>
      <c r="BJ470" s="27"/>
      <c r="BK470" s="27"/>
      <c r="BL470" s="27"/>
      <c r="BM470" s="27"/>
      <c r="BN470" s="27"/>
      <c r="BO470" s="27"/>
      <c r="BP470" s="27"/>
      <c r="BQ470" s="27"/>
      <c r="BR470" s="27"/>
      <c r="BS470" s="27"/>
      <c r="BT470" s="27"/>
      <c r="BU470" s="27"/>
      <c r="BV470" s="27"/>
      <c r="BW470" s="27"/>
      <c r="BX470" s="27"/>
      <c r="BY470" s="27"/>
      <c r="BZ470" s="27"/>
      <c r="CA470" s="27"/>
      <c r="CB470" s="27"/>
    </row>
    <row r="471" spans="1:80" x14ac:dyDescent="0.25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  <c r="AQ471" s="27"/>
      <c r="AR471" s="27"/>
      <c r="AS471" s="27"/>
      <c r="AT471" s="27"/>
      <c r="AU471" s="27"/>
      <c r="AV471" s="27"/>
      <c r="AW471" s="27"/>
      <c r="AX471" s="27"/>
      <c r="AY471" s="27"/>
      <c r="AZ471" s="27"/>
      <c r="BA471" s="27"/>
      <c r="BB471" s="27"/>
      <c r="BC471" s="27"/>
      <c r="BD471" s="27"/>
      <c r="BE471" s="27"/>
      <c r="BF471" s="27"/>
      <c r="BG471" s="27"/>
      <c r="BH471" s="27"/>
      <c r="BI471" s="27"/>
      <c r="BJ471" s="27"/>
      <c r="BK471" s="27"/>
      <c r="BL471" s="27"/>
      <c r="BM471" s="27"/>
      <c r="BN471" s="27"/>
      <c r="BO471" s="27"/>
      <c r="BP471" s="27"/>
      <c r="BQ471" s="27"/>
      <c r="BR471" s="27"/>
      <c r="BS471" s="27"/>
      <c r="BT471" s="27"/>
      <c r="BU471" s="27"/>
      <c r="BV471" s="27"/>
      <c r="BW471" s="27"/>
      <c r="BX471" s="27"/>
      <c r="BY471" s="27"/>
      <c r="BZ471" s="27"/>
      <c r="CA471" s="27"/>
      <c r="CB471" s="27"/>
    </row>
    <row r="472" spans="1:80" x14ac:dyDescent="0.25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AG472" s="27"/>
      <c r="AH472" s="27"/>
      <c r="AI472" s="27"/>
      <c r="AJ472" s="27"/>
      <c r="AK472" s="27"/>
      <c r="AL472" s="27"/>
      <c r="AM472" s="27"/>
      <c r="AN472" s="27"/>
      <c r="AO472" s="27"/>
      <c r="AP472" s="27"/>
      <c r="AQ472" s="27"/>
      <c r="AR472" s="27"/>
      <c r="AS472" s="27"/>
      <c r="AT472" s="27"/>
      <c r="AU472" s="27"/>
      <c r="AV472" s="27"/>
      <c r="AW472" s="27"/>
      <c r="AX472" s="27"/>
      <c r="AY472" s="27"/>
      <c r="AZ472" s="27"/>
      <c r="BA472" s="27"/>
      <c r="BB472" s="27"/>
      <c r="BC472" s="27"/>
      <c r="BD472" s="27"/>
      <c r="BE472" s="27"/>
      <c r="BF472" s="27"/>
      <c r="BG472" s="27"/>
      <c r="BH472" s="27"/>
      <c r="BI472" s="27"/>
      <c r="BJ472" s="27"/>
      <c r="BK472" s="27"/>
      <c r="BL472" s="27"/>
      <c r="BM472" s="27"/>
      <c r="BN472" s="27"/>
      <c r="BO472" s="27"/>
      <c r="BP472" s="27"/>
      <c r="BQ472" s="27"/>
      <c r="BR472" s="27"/>
      <c r="BS472" s="27"/>
      <c r="BT472" s="27"/>
      <c r="BU472" s="27"/>
      <c r="BV472" s="27"/>
      <c r="BW472" s="27"/>
      <c r="BX472" s="27"/>
      <c r="BY472" s="27"/>
      <c r="BZ472" s="27"/>
      <c r="CA472" s="27"/>
      <c r="CB472" s="27"/>
    </row>
    <row r="473" spans="1:80" x14ac:dyDescent="0.25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AG473" s="27"/>
      <c r="AH473" s="27"/>
      <c r="AI473" s="27"/>
      <c r="AJ473" s="27"/>
      <c r="AK473" s="27"/>
      <c r="AL473" s="27"/>
      <c r="AM473" s="27"/>
      <c r="AN473" s="27"/>
      <c r="AO473" s="27"/>
      <c r="AP473" s="27"/>
      <c r="AQ473" s="27"/>
      <c r="AR473" s="27"/>
      <c r="AS473" s="27"/>
      <c r="AT473" s="27"/>
      <c r="AU473" s="27"/>
      <c r="AV473" s="27"/>
      <c r="AW473" s="27"/>
      <c r="AX473" s="27"/>
      <c r="AY473" s="27"/>
      <c r="AZ473" s="27"/>
      <c r="BA473" s="27"/>
      <c r="BB473" s="27"/>
      <c r="BC473" s="27"/>
      <c r="BD473" s="27"/>
      <c r="BE473" s="27"/>
      <c r="BF473" s="27"/>
      <c r="BG473" s="27"/>
      <c r="BH473" s="27"/>
      <c r="BI473" s="27"/>
      <c r="BJ473" s="27"/>
      <c r="BK473" s="27"/>
      <c r="BL473" s="27"/>
      <c r="BM473" s="27"/>
      <c r="BN473" s="27"/>
      <c r="BO473" s="27"/>
      <c r="BP473" s="27"/>
      <c r="BQ473" s="27"/>
      <c r="BR473" s="27"/>
      <c r="BS473" s="27"/>
      <c r="BT473" s="27"/>
      <c r="BU473" s="27"/>
      <c r="BV473" s="27"/>
      <c r="BW473" s="27"/>
      <c r="BX473" s="27"/>
      <c r="BY473" s="27"/>
      <c r="BZ473" s="27"/>
      <c r="CA473" s="27"/>
      <c r="CB473" s="27"/>
    </row>
    <row r="474" spans="1:80" x14ac:dyDescent="0.25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/>
      <c r="AQ474" s="27"/>
      <c r="AR474" s="27"/>
      <c r="AS474" s="27"/>
      <c r="AT474" s="27"/>
      <c r="AU474" s="27"/>
      <c r="AV474" s="27"/>
      <c r="AW474" s="27"/>
      <c r="AX474" s="27"/>
      <c r="AY474" s="27"/>
      <c r="AZ474" s="27"/>
      <c r="BA474" s="27"/>
      <c r="BB474" s="27"/>
      <c r="BC474" s="27"/>
      <c r="BD474" s="27"/>
      <c r="BE474" s="27"/>
      <c r="BF474" s="27"/>
      <c r="BG474" s="27"/>
      <c r="BH474" s="27"/>
      <c r="BI474" s="27"/>
      <c r="BJ474" s="27"/>
      <c r="BK474" s="27"/>
      <c r="BL474" s="27"/>
      <c r="BM474" s="27"/>
      <c r="BN474" s="27"/>
      <c r="BO474" s="27"/>
      <c r="BP474" s="27"/>
      <c r="BQ474" s="27"/>
      <c r="BR474" s="27"/>
      <c r="BS474" s="27"/>
      <c r="BT474" s="27"/>
      <c r="BU474" s="27"/>
      <c r="BV474" s="27"/>
      <c r="BW474" s="27"/>
      <c r="BX474" s="27"/>
      <c r="BY474" s="27"/>
      <c r="BZ474" s="27"/>
      <c r="CA474" s="27"/>
      <c r="CB474" s="27"/>
    </row>
    <row r="475" spans="1:80" x14ac:dyDescent="0.2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  <c r="AQ475" s="27"/>
      <c r="AR475" s="27"/>
      <c r="AS475" s="27"/>
      <c r="AT475" s="27"/>
      <c r="AU475" s="27"/>
      <c r="AV475" s="27"/>
      <c r="AW475" s="27"/>
      <c r="AX475" s="27"/>
      <c r="AY475" s="27"/>
      <c r="AZ475" s="27"/>
      <c r="BA475" s="27"/>
      <c r="BB475" s="27"/>
      <c r="BC475" s="27"/>
      <c r="BD475" s="27"/>
      <c r="BE475" s="27"/>
      <c r="BF475" s="27"/>
      <c r="BG475" s="27"/>
      <c r="BH475" s="27"/>
      <c r="BI475" s="27"/>
      <c r="BJ475" s="27"/>
      <c r="BK475" s="27"/>
      <c r="BL475" s="27"/>
      <c r="BM475" s="27"/>
      <c r="BN475" s="27"/>
      <c r="BO475" s="27"/>
      <c r="BP475" s="27"/>
      <c r="BQ475" s="27"/>
      <c r="BR475" s="27"/>
      <c r="BS475" s="27"/>
      <c r="BT475" s="27"/>
      <c r="BU475" s="27"/>
      <c r="BV475" s="27"/>
      <c r="BW475" s="27"/>
      <c r="BX475" s="27"/>
      <c r="BY475" s="27"/>
      <c r="BZ475" s="27"/>
      <c r="CA475" s="27"/>
      <c r="CB475" s="27"/>
    </row>
    <row r="476" spans="1:80" x14ac:dyDescent="0.25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  <c r="AQ476" s="27"/>
      <c r="AR476" s="27"/>
      <c r="AS476" s="27"/>
      <c r="AT476" s="27"/>
      <c r="AU476" s="27"/>
      <c r="AV476" s="27"/>
      <c r="AW476" s="27"/>
      <c r="AX476" s="27"/>
      <c r="AY476" s="27"/>
      <c r="AZ476" s="27"/>
      <c r="BA476" s="27"/>
      <c r="BB476" s="27"/>
      <c r="BC476" s="27"/>
      <c r="BD476" s="27"/>
      <c r="BE476" s="27"/>
      <c r="BF476" s="27"/>
      <c r="BG476" s="27"/>
      <c r="BH476" s="27"/>
      <c r="BI476" s="27"/>
      <c r="BJ476" s="27"/>
      <c r="BK476" s="27"/>
      <c r="BL476" s="27"/>
      <c r="BM476" s="27"/>
      <c r="BN476" s="27"/>
      <c r="BO476" s="27"/>
      <c r="BP476" s="27"/>
      <c r="BQ476" s="27"/>
      <c r="BR476" s="27"/>
      <c r="BS476" s="27"/>
      <c r="BT476" s="27"/>
      <c r="BU476" s="27"/>
      <c r="BV476" s="27"/>
      <c r="BW476" s="27"/>
      <c r="BX476" s="27"/>
      <c r="BY476" s="27"/>
      <c r="BZ476" s="27"/>
      <c r="CA476" s="27"/>
      <c r="CB476" s="27"/>
    </row>
    <row r="477" spans="1:80" x14ac:dyDescent="0.25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AG477" s="27"/>
      <c r="AH477" s="27"/>
      <c r="AI477" s="27"/>
      <c r="AJ477" s="27"/>
      <c r="AK477" s="27"/>
      <c r="AL477" s="27"/>
      <c r="AM477" s="27"/>
      <c r="AN477" s="27"/>
      <c r="AO477" s="27"/>
      <c r="AP477" s="27"/>
      <c r="AQ477" s="27"/>
      <c r="AR477" s="27"/>
      <c r="AS477" s="27"/>
      <c r="AT477" s="27"/>
      <c r="AU477" s="27"/>
      <c r="AV477" s="27"/>
      <c r="AW477" s="27"/>
      <c r="AX477" s="27"/>
      <c r="AY477" s="27"/>
      <c r="AZ477" s="27"/>
      <c r="BA477" s="27"/>
      <c r="BB477" s="27"/>
      <c r="BC477" s="27"/>
      <c r="BD477" s="27"/>
      <c r="BE477" s="27"/>
      <c r="BF477" s="27"/>
      <c r="BG477" s="27"/>
      <c r="BH477" s="27"/>
      <c r="BI477" s="27"/>
      <c r="BJ477" s="27"/>
      <c r="BK477" s="27"/>
      <c r="BL477" s="27"/>
      <c r="BM477" s="27"/>
      <c r="BN477" s="27"/>
      <c r="BO477" s="27"/>
      <c r="BP477" s="27"/>
      <c r="BQ477" s="27"/>
      <c r="BR477" s="27"/>
      <c r="BS477" s="27"/>
      <c r="BT477" s="27"/>
      <c r="BU477" s="27"/>
      <c r="BV477" s="27"/>
      <c r="BW477" s="27"/>
      <c r="BX477" s="27"/>
      <c r="BY477" s="27"/>
      <c r="BZ477" s="27"/>
      <c r="CA477" s="27"/>
      <c r="CB477" s="27"/>
    </row>
    <row r="478" spans="1:80" x14ac:dyDescent="0.25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AG478" s="27"/>
      <c r="AH478" s="27"/>
      <c r="AI478" s="27"/>
      <c r="AJ478" s="27"/>
      <c r="AK478" s="27"/>
      <c r="AL478" s="27"/>
      <c r="AM478" s="27"/>
      <c r="AN478" s="27"/>
      <c r="AO478" s="27"/>
      <c r="AP478" s="27"/>
      <c r="AQ478" s="27"/>
      <c r="AR478" s="27"/>
      <c r="AS478" s="27"/>
      <c r="AT478" s="27"/>
      <c r="AU478" s="27"/>
      <c r="AV478" s="27"/>
      <c r="AW478" s="27"/>
      <c r="AX478" s="27"/>
      <c r="AY478" s="27"/>
      <c r="AZ478" s="27"/>
      <c r="BA478" s="27"/>
      <c r="BB478" s="27"/>
      <c r="BC478" s="27"/>
      <c r="BD478" s="27"/>
      <c r="BE478" s="27"/>
      <c r="BF478" s="27"/>
      <c r="BG478" s="27"/>
      <c r="BH478" s="27"/>
      <c r="BI478" s="27"/>
      <c r="BJ478" s="27"/>
      <c r="BK478" s="27"/>
      <c r="BL478" s="27"/>
      <c r="BM478" s="27"/>
      <c r="BN478" s="27"/>
      <c r="BO478" s="27"/>
      <c r="BP478" s="27"/>
      <c r="BQ478" s="27"/>
      <c r="BR478" s="27"/>
      <c r="BS478" s="27"/>
      <c r="BT478" s="27"/>
      <c r="BU478" s="27"/>
      <c r="BV478" s="27"/>
      <c r="BW478" s="27"/>
      <c r="BX478" s="27"/>
      <c r="BY478" s="27"/>
      <c r="BZ478" s="27"/>
      <c r="CA478" s="27"/>
      <c r="CB478" s="27"/>
    </row>
    <row r="479" spans="1:80" x14ac:dyDescent="0.25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AG479" s="27"/>
      <c r="AH479" s="27"/>
      <c r="AI479" s="27"/>
      <c r="AJ479" s="27"/>
      <c r="AK479" s="27"/>
      <c r="AL479" s="27"/>
      <c r="AM479" s="27"/>
      <c r="AN479" s="27"/>
      <c r="AO479" s="27"/>
      <c r="AP479" s="27"/>
      <c r="AQ479" s="27"/>
      <c r="AR479" s="27"/>
      <c r="AS479" s="27"/>
      <c r="AT479" s="27"/>
      <c r="AU479" s="27"/>
      <c r="AV479" s="27"/>
      <c r="AW479" s="27"/>
      <c r="AX479" s="27"/>
      <c r="AY479" s="27"/>
      <c r="AZ479" s="27"/>
      <c r="BA479" s="27"/>
      <c r="BB479" s="27"/>
      <c r="BC479" s="27"/>
      <c r="BD479" s="27"/>
      <c r="BE479" s="27"/>
      <c r="BF479" s="27"/>
      <c r="BG479" s="27"/>
      <c r="BH479" s="27"/>
      <c r="BI479" s="27"/>
      <c r="BJ479" s="27"/>
      <c r="BK479" s="27"/>
      <c r="BL479" s="27"/>
      <c r="BM479" s="27"/>
      <c r="BN479" s="27"/>
      <c r="BO479" s="27"/>
      <c r="BP479" s="27"/>
      <c r="BQ479" s="27"/>
      <c r="BR479" s="27"/>
      <c r="BS479" s="27"/>
      <c r="BT479" s="27"/>
      <c r="BU479" s="27"/>
      <c r="BV479" s="27"/>
      <c r="BW479" s="27"/>
      <c r="BX479" s="27"/>
      <c r="BY479" s="27"/>
      <c r="BZ479" s="27"/>
      <c r="CA479" s="27"/>
      <c r="CB479" s="27"/>
    </row>
    <row r="480" spans="1:80" x14ac:dyDescent="0.25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AG480" s="27"/>
      <c r="AH480" s="27"/>
      <c r="AI480" s="27"/>
      <c r="AJ480" s="27"/>
      <c r="AK480" s="27"/>
      <c r="AL480" s="27"/>
      <c r="AM480" s="27"/>
      <c r="AN480" s="27"/>
      <c r="AO480" s="27"/>
      <c r="AP480" s="27"/>
      <c r="AQ480" s="27"/>
      <c r="AR480" s="27"/>
      <c r="AS480" s="27"/>
      <c r="AT480" s="27"/>
      <c r="AU480" s="27"/>
      <c r="AV480" s="27"/>
      <c r="AW480" s="27"/>
      <c r="AX480" s="27"/>
      <c r="AY480" s="27"/>
      <c r="AZ480" s="27"/>
      <c r="BA480" s="27"/>
      <c r="BB480" s="27"/>
      <c r="BC480" s="27"/>
      <c r="BD480" s="27"/>
      <c r="BE480" s="27"/>
      <c r="BF480" s="27"/>
      <c r="BG480" s="27"/>
      <c r="BH480" s="27"/>
      <c r="BI480" s="27"/>
      <c r="BJ480" s="27"/>
      <c r="BK480" s="27"/>
      <c r="BL480" s="27"/>
      <c r="BM480" s="27"/>
      <c r="BN480" s="27"/>
      <c r="BO480" s="27"/>
      <c r="BP480" s="27"/>
      <c r="BQ480" s="27"/>
      <c r="BR480" s="27"/>
      <c r="BS480" s="27"/>
      <c r="BT480" s="27"/>
      <c r="BU480" s="27"/>
      <c r="BV480" s="27"/>
      <c r="BW480" s="27"/>
      <c r="BX480" s="27"/>
      <c r="BY480" s="27"/>
      <c r="BZ480" s="27"/>
      <c r="CA480" s="27"/>
      <c r="CB480" s="27"/>
    </row>
    <row r="481" spans="1:80" x14ac:dyDescent="0.25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AG481" s="27"/>
      <c r="AH481" s="27"/>
      <c r="AI481" s="27"/>
      <c r="AJ481" s="27"/>
      <c r="AK481" s="27"/>
      <c r="AL481" s="27"/>
      <c r="AM481" s="27"/>
      <c r="AN481" s="27"/>
      <c r="AO481" s="27"/>
      <c r="AP481" s="27"/>
      <c r="AQ481" s="27"/>
      <c r="AR481" s="27"/>
      <c r="AS481" s="27"/>
      <c r="AT481" s="27"/>
      <c r="AU481" s="27"/>
      <c r="AV481" s="27"/>
      <c r="AW481" s="27"/>
      <c r="AX481" s="27"/>
      <c r="AY481" s="27"/>
      <c r="AZ481" s="27"/>
      <c r="BA481" s="27"/>
      <c r="BB481" s="27"/>
      <c r="BC481" s="27"/>
      <c r="BD481" s="27"/>
      <c r="BE481" s="27"/>
      <c r="BF481" s="27"/>
      <c r="BG481" s="27"/>
      <c r="BH481" s="27"/>
      <c r="BI481" s="27"/>
      <c r="BJ481" s="27"/>
      <c r="BK481" s="27"/>
      <c r="BL481" s="27"/>
      <c r="BM481" s="27"/>
      <c r="BN481" s="27"/>
      <c r="BO481" s="27"/>
      <c r="BP481" s="27"/>
      <c r="BQ481" s="27"/>
      <c r="BR481" s="27"/>
      <c r="BS481" s="27"/>
      <c r="BT481" s="27"/>
      <c r="BU481" s="27"/>
      <c r="BV481" s="27"/>
      <c r="BW481" s="27"/>
      <c r="BX481" s="27"/>
      <c r="BY481" s="27"/>
      <c r="BZ481" s="27"/>
      <c r="CA481" s="27"/>
      <c r="CB481" s="27"/>
    </row>
    <row r="482" spans="1:80" x14ac:dyDescent="0.25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AG482" s="27"/>
      <c r="AH482" s="27"/>
      <c r="AI482" s="27"/>
      <c r="AJ482" s="27"/>
      <c r="AK482" s="27"/>
      <c r="AL482" s="27"/>
      <c r="AM482" s="27"/>
      <c r="AN482" s="27"/>
      <c r="AO482" s="27"/>
      <c r="AP482" s="27"/>
      <c r="AQ482" s="27"/>
      <c r="AR482" s="27"/>
      <c r="AS482" s="27"/>
      <c r="AT482" s="27"/>
      <c r="AU482" s="27"/>
      <c r="AV482" s="27"/>
      <c r="AW482" s="27"/>
      <c r="AX482" s="27"/>
      <c r="AY482" s="27"/>
      <c r="AZ482" s="27"/>
      <c r="BA482" s="27"/>
      <c r="BB482" s="27"/>
      <c r="BC482" s="27"/>
      <c r="BD482" s="27"/>
      <c r="BE482" s="27"/>
      <c r="BF482" s="27"/>
      <c r="BG482" s="27"/>
      <c r="BH482" s="27"/>
      <c r="BI482" s="27"/>
      <c r="BJ482" s="27"/>
      <c r="BK482" s="27"/>
      <c r="BL482" s="27"/>
      <c r="BM482" s="27"/>
      <c r="BN482" s="27"/>
      <c r="BO482" s="27"/>
      <c r="BP482" s="27"/>
      <c r="BQ482" s="27"/>
      <c r="BR482" s="27"/>
      <c r="BS482" s="27"/>
      <c r="BT482" s="27"/>
      <c r="BU482" s="27"/>
      <c r="BV482" s="27"/>
      <c r="BW482" s="27"/>
      <c r="BX482" s="27"/>
      <c r="BY482" s="27"/>
      <c r="BZ482" s="27"/>
      <c r="CA482" s="27"/>
      <c r="CB482" s="27"/>
    </row>
    <row r="483" spans="1:80" x14ac:dyDescent="0.25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7"/>
      <c r="AS483" s="27"/>
      <c r="AT483" s="27"/>
      <c r="AU483" s="27"/>
      <c r="AV483" s="27"/>
      <c r="AW483" s="27"/>
      <c r="AX483" s="27"/>
      <c r="AY483" s="27"/>
      <c r="AZ483" s="27"/>
      <c r="BA483" s="27"/>
      <c r="BB483" s="27"/>
      <c r="BC483" s="27"/>
      <c r="BD483" s="27"/>
      <c r="BE483" s="27"/>
      <c r="BF483" s="27"/>
      <c r="BG483" s="27"/>
      <c r="BH483" s="27"/>
      <c r="BI483" s="27"/>
      <c r="BJ483" s="27"/>
      <c r="BK483" s="27"/>
      <c r="BL483" s="27"/>
      <c r="BM483" s="27"/>
      <c r="BN483" s="27"/>
      <c r="BO483" s="27"/>
      <c r="BP483" s="27"/>
      <c r="BQ483" s="27"/>
      <c r="BR483" s="27"/>
      <c r="BS483" s="27"/>
      <c r="BT483" s="27"/>
      <c r="BU483" s="27"/>
      <c r="BV483" s="27"/>
      <c r="BW483" s="27"/>
      <c r="BX483" s="27"/>
      <c r="BY483" s="27"/>
      <c r="BZ483" s="27"/>
      <c r="CA483" s="27"/>
      <c r="CB483" s="27"/>
    </row>
    <row r="484" spans="1:80" x14ac:dyDescent="0.25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AG484" s="27"/>
      <c r="AH484" s="27"/>
      <c r="AI484" s="27"/>
      <c r="AJ484" s="27"/>
      <c r="AK484" s="27"/>
      <c r="AL484" s="27"/>
      <c r="AM484" s="27"/>
      <c r="AN484" s="27"/>
      <c r="AO484" s="27"/>
      <c r="AP484" s="27"/>
      <c r="AQ484" s="27"/>
      <c r="AR484" s="27"/>
      <c r="AS484" s="27"/>
      <c r="AT484" s="27"/>
      <c r="AU484" s="27"/>
      <c r="AV484" s="27"/>
      <c r="AW484" s="27"/>
      <c r="AX484" s="27"/>
      <c r="AY484" s="27"/>
      <c r="AZ484" s="27"/>
      <c r="BA484" s="27"/>
      <c r="BB484" s="27"/>
      <c r="BC484" s="27"/>
      <c r="BD484" s="27"/>
      <c r="BE484" s="27"/>
      <c r="BF484" s="27"/>
      <c r="BG484" s="27"/>
      <c r="BH484" s="27"/>
      <c r="BI484" s="27"/>
      <c r="BJ484" s="27"/>
      <c r="BK484" s="27"/>
      <c r="BL484" s="27"/>
      <c r="BM484" s="27"/>
      <c r="BN484" s="27"/>
      <c r="BO484" s="27"/>
      <c r="BP484" s="27"/>
      <c r="BQ484" s="27"/>
      <c r="BR484" s="27"/>
      <c r="BS484" s="27"/>
      <c r="BT484" s="27"/>
      <c r="BU484" s="27"/>
      <c r="BV484" s="27"/>
      <c r="BW484" s="27"/>
      <c r="BX484" s="27"/>
      <c r="BY484" s="27"/>
      <c r="BZ484" s="27"/>
      <c r="CA484" s="27"/>
      <c r="CB484" s="27"/>
    </row>
    <row r="485" spans="1:80" x14ac:dyDescent="0.25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AG485" s="27"/>
      <c r="AH485" s="27"/>
      <c r="AI485" s="27"/>
      <c r="AJ485" s="27"/>
      <c r="AK485" s="27"/>
      <c r="AL485" s="27"/>
      <c r="AM485" s="27"/>
      <c r="AN485" s="27"/>
      <c r="AO485" s="27"/>
      <c r="AP485" s="27"/>
      <c r="AQ485" s="27"/>
      <c r="AR485" s="27"/>
      <c r="AS485" s="27"/>
      <c r="AT485" s="27"/>
      <c r="AU485" s="27"/>
      <c r="AV485" s="27"/>
      <c r="AW485" s="27"/>
      <c r="AX485" s="27"/>
      <c r="AY485" s="27"/>
      <c r="AZ485" s="27"/>
      <c r="BA485" s="27"/>
      <c r="BB485" s="27"/>
      <c r="BC485" s="27"/>
      <c r="BD485" s="27"/>
      <c r="BE485" s="27"/>
      <c r="BF485" s="27"/>
      <c r="BG485" s="27"/>
      <c r="BH485" s="27"/>
      <c r="BI485" s="27"/>
      <c r="BJ485" s="27"/>
      <c r="BK485" s="27"/>
      <c r="BL485" s="27"/>
      <c r="BM485" s="27"/>
      <c r="BN485" s="27"/>
      <c r="BO485" s="27"/>
      <c r="BP485" s="27"/>
      <c r="BQ485" s="27"/>
      <c r="BR485" s="27"/>
      <c r="BS485" s="27"/>
      <c r="BT485" s="27"/>
      <c r="BU485" s="27"/>
      <c r="BV485" s="27"/>
      <c r="BW485" s="27"/>
      <c r="BX485" s="27"/>
      <c r="BY485" s="27"/>
      <c r="BZ485" s="27"/>
      <c r="CA485" s="27"/>
      <c r="CB485" s="27"/>
    </row>
    <row r="486" spans="1:80" x14ac:dyDescent="0.25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7"/>
      <c r="AS486" s="27"/>
      <c r="AT486" s="27"/>
      <c r="AU486" s="27"/>
      <c r="AV486" s="27"/>
      <c r="AW486" s="27"/>
      <c r="AX486" s="27"/>
      <c r="AY486" s="27"/>
      <c r="AZ486" s="27"/>
      <c r="BA486" s="27"/>
      <c r="BB486" s="27"/>
      <c r="BC486" s="27"/>
      <c r="BD486" s="27"/>
      <c r="BE486" s="27"/>
      <c r="BF486" s="27"/>
      <c r="BG486" s="27"/>
      <c r="BH486" s="27"/>
      <c r="BI486" s="27"/>
      <c r="BJ486" s="27"/>
      <c r="BK486" s="27"/>
      <c r="BL486" s="27"/>
      <c r="BM486" s="27"/>
      <c r="BN486" s="27"/>
      <c r="BO486" s="27"/>
      <c r="BP486" s="27"/>
      <c r="BQ486" s="27"/>
      <c r="BR486" s="27"/>
      <c r="BS486" s="27"/>
      <c r="BT486" s="27"/>
      <c r="BU486" s="27"/>
      <c r="BV486" s="27"/>
      <c r="BW486" s="27"/>
      <c r="BX486" s="27"/>
      <c r="BY486" s="27"/>
      <c r="BZ486" s="27"/>
      <c r="CA486" s="27"/>
      <c r="CB486" s="27"/>
    </row>
    <row r="487" spans="1:80" x14ac:dyDescent="0.25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AG487" s="27"/>
      <c r="AH487" s="27"/>
      <c r="AI487" s="27"/>
      <c r="AJ487" s="27"/>
      <c r="AK487" s="27"/>
      <c r="AL487" s="27"/>
      <c r="AM487" s="27"/>
      <c r="AN487" s="27"/>
      <c r="AO487" s="27"/>
      <c r="AP487" s="27"/>
      <c r="AQ487" s="27"/>
      <c r="AR487" s="27"/>
      <c r="AS487" s="27"/>
      <c r="AT487" s="27"/>
      <c r="AU487" s="27"/>
      <c r="AV487" s="27"/>
      <c r="AW487" s="27"/>
      <c r="AX487" s="27"/>
      <c r="AY487" s="27"/>
      <c r="AZ487" s="27"/>
      <c r="BA487" s="27"/>
      <c r="BB487" s="27"/>
      <c r="BC487" s="27"/>
      <c r="BD487" s="27"/>
      <c r="BE487" s="27"/>
      <c r="BF487" s="27"/>
      <c r="BG487" s="27"/>
      <c r="BH487" s="27"/>
      <c r="BI487" s="27"/>
      <c r="BJ487" s="27"/>
      <c r="BK487" s="27"/>
      <c r="BL487" s="27"/>
      <c r="BM487" s="27"/>
      <c r="BN487" s="27"/>
      <c r="BO487" s="27"/>
      <c r="BP487" s="27"/>
      <c r="BQ487" s="27"/>
      <c r="BR487" s="27"/>
      <c r="BS487" s="27"/>
      <c r="BT487" s="27"/>
      <c r="BU487" s="27"/>
      <c r="BV487" s="27"/>
      <c r="BW487" s="27"/>
      <c r="BX487" s="27"/>
      <c r="BY487" s="27"/>
      <c r="BZ487" s="27"/>
      <c r="CA487" s="27"/>
      <c r="CB487" s="27"/>
    </row>
    <row r="488" spans="1:80" x14ac:dyDescent="0.25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AG488" s="27"/>
      <c r="AH488" s="27"/>
      <c r="AI488" s="27"/>
      <c r="AJ488" s="27"/>
      <c r="AK488" s="27"/>
      <c r="AL488" s="27"/>
      <c r="AM488" s="27"/>
      <c r="AN488" s="27"/>
      <c r="AO488" s="27"/>
      <c r="AP488" s="27"/>
      <c r="AQ488" s="27"/>
      <c r="AR488" s="27"/>
      <c r="AS488" s="27"/>
      <c r="AT488" s="27"/>
      <c r="AU488" s="27"/>
      <c r="AV488" s="27"/>
      <c r="AW488" s="27"/>
      <c r="AX488" s="27"/>
      <c r="AY488" s="27"/>
      <c r="AZ488" s="27"/>
      <c r="BA488" s="27"/>
      <c r="BB488" s="27"/>
      <c r="BC488" s="27"/>
      <c r="BD488" s="27"/>
      <c r="BE488" s="27"/>
      <c r="BF488" s="27"/>
      <c r="BG488" s="27"/>
      <c r="BH488" s="27"/>
      <c r="BI488" s="27"/>
      <c r="BJ488" s="27"/>
      <c r="BK488" s="27"/>
      <c r="BL488" s="27"/>
      <c r="BM488" s="27"/>
      <c r="BN488" s="27"/>
      <c r="BO488" s="27"/>
      <c r="BP488" s="27"/>
      <c r="BQ488" s="27"/>
      <c r="BR488" s="27"/>
      <c r="BS488" s="27"/>
      <c r="BT488" s="27"/>
      <c r="BU488" s="27"/>
      <c r="BV488" s="27"/>
      <c r="BW488" s="27"/>
      <c r="BX488" s="27"/>
      <c r="BY488" s="27"/>
      <c r="BZ488" s="27"/>
      <c r="CA488" s="27"/>
      <c r="CB488" s="27"/>
    </row>
    <row r="489" spans="1:80" x14ac:dyDescent="0.25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AG489" s="27"/>
      <c r="AH489" s="27"/>
      <c r="AI489" s="27"/>
      <c r="AJ489" s="27"/>
      <c r="AK489" s="27"/>
      <c r="AL489" s="27"/>
      <c r="AM489" s="27"/>
      <c r="AN489" s="27"/>
      <c r="AO489" s="27"/>
      <c r="AP489" s="27"/>
      <c r="AQ489" s="27"/>
      <c r="AR489" s="27"/>
      <c r="AS489" s="27"/>
      <c r="AT489" s="27"/>
      <c r="AU489" s="27"/>
      <c r="AV489" s="27"/>
      <c r="AW489" s="27"/>
      <c r="AX489" s="27"/>
      <c r="AY489" s="27"/>
      <c r="AZ489" s="27"/>
      <c r="BA489" s="27"/>
      <c r="BB489" s="27"/>
      <c r="BC489" s="27"/>
      <c r="BD489" s="27"/>
      <c r="BE489" s="27"/>
      <c r="BF489" s="27"/>
      <c r="BG489" s="27"/>
      <c r="BH489" s="27"/>
      <c r="BI489" s="27"/>
      <c r="BJ489" s="27"/>
      <c r="BK489" s="27"/>
      <c r="BL489" s="27"/>
      <c r="BM489" s="27"/>
      <c r="BN489" s="27"/>
      <c r="BO489" s="27"/>
      <c r="BP489" s="27"/>
      <c r="BQ489" s="27"/>
      <c r="BR489" s="27"/>
      <c r="BS489" s="27"/>
      <c r="BT489" s="27"/>
      <c r="BU489" s="27"/>
      <c r="BV489" s="27"/>
      <c r="BW489" s="27"/>
      <c r="BX489" s="27"/>
      <c r="BY489" s="27"/>
      <c r="BZ489" s="27"/>
      <c r="CA489" s="27"/>
      <c r="CB489" s="27"/>
    </row>
    <row r="490" spans="1:80" x14ac:dyDescent="0.25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AG490" s="27"/>
      <c r="AH490" s="27"/>
      <c r="AI490" s="27"/>
      <c r="AJ490" s="27"/>
      <c r="AK490" s="27"/>
      <c r="AL490" s="27"/>
      <c r="AM490" s="27"/>
      <c r="AN490" s="27"/>
      <c r="AO490" s="27"/>
      <c r="AP490" s="27"/>
      <c r="AQ490" s="27"/>
      <c r="AR490" s="27"/>
      <c r="AS490" s="27"/>
      <c r="AT490" s="27"/>
      <c r="AU490" s="27"/>
      <c r="AV490" s="27"/>
      <c r="AW490" s="27"/>
      <c r="AX490" s="27"/>
      <c r="AY490" s="27"/>
      <c r="AZ490" s="27"/>
      <c r="BA490" s="27"/>
      <c r="BB490" s="27"/>
      <c r="BC490" s="27"/>
      <c r="BD490" s="27"/>
      <c r="BE490" s="27"/>
      <c r="BF490" s="27"/>
      <c r="BG490" s="27"/>
      <c r="BH490" s="27"/>
      <c r="BI490" s="27"/>
      <c r="BJ490" s="27"/>
      <c r="BK490" s="27"/>
      <c r="BL490" s="27"/>
      <c r="BM490" s="27"/>
      <c r="BN490" s="27"/>
      <c r="BO490" s="27"/>
      <c r="BP490" s="27"/>
      <c r="BQ490" s="27"/>
      <c r="BR490" s="27"/>
      <c r="BS490" s="27"/>
      <c r="BT490" s="27"/>
      <c r="BU490" s="27"/>
      <c r="BV490" s="27"/>
      <c r="BW490" s="27"/>
      <c r="BX490" s="27"/>
      <c r="BY490" s="27"/>
      <c r="BZ490" s="27"/>
      <c r="CA490" s="27"/>
      <c r="CB490" s="27"/>
    </row>
    <row r="491" spans="1:80" x14ac:dyDescent="0.25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  <c r="AQ491" s="27"/>
      <c r="AR491" s="27"/>
      <c r="AS491" s="27"/>
      <c r="AT491" s="27"/>
      <c r="AU491" s="27"/>
      <c r="AV491" s="27"/>
      <c r="AW491" s="27"/>
      <c r="AX491" s="27"/>
      <c r="AY491" s="27"/>
      <c r="AZ491" s="27"/>
      <c r="BA491" s="27"/>
      <c r="BB491" s="27"/>
      <c r="BC491" s="27"/>
      <c r="BD491" s="27"/>
      <c r="BE491" s="27"/>
      <c r="BF491" s="27"/>
      <c r="BG491" s="27"/>
      <c r="BH491" s="27"/>
      <c r="BI491" s="27"/>
      <c r="BJ491" s="27"/>
      <c r="BK491" s="27"/>
      <c r="BL491" s="27"/>
      <c r="BM491" s="27"/>
      <c r="BN491" s="27"/>
      <c r="BO491" s="27"/>
      <c r="BP491" s="27"/>
      <c r="BQ491" s="27"/>
      <c r="BR491" s="27"/>
      <c r="BS491" s="27"/>
      <c r="BT491" s="27"/>
      <c r="BU491" s="27"/>
      <c r="BV491" s="27"/>
      <c r="BW491" s="27"/>
      <c r="BX491" s="27"/>
      <c r="BY491" s="27"/>
      <c r="BZ491" s="27"/>
      <c r="CA491" s="27"/>
      <c r="CB491" s="27"/>
    </row>
    <row r="492" spans="1:80" x14ac:dyDescent="0.25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  <c r="AQ492" s="27"/>
      <c r="AR492" s="27"/>
      <c r="AS492" s="27"/>
      <c r="AT492" s="27"/>
      <c r="AU492" s="27"/>
      <c r="AV492" s="27"/>
      <c r="AW492" s="27"/>
      <c r="AX492" s="27"/>
      <c r="AY492" s="27"/>
      <c r="AZ492" s="27"/>
      <c r="BA492" s="27"/>
      <c r="BB492" s="27"/>
      <c r="BC492" s="27"/>
      <c r="BD492" s="27"/>
      <c r="BE492" s="27"/>
      <c r="BF492" s="27"/>
      <c r="BG492" s="27"/>
      <c r="BH492" s="27"/>
      <c r="BI492" s="27"/>
      <c r="BJ492" s="27"/>
      <c r="BK492" s="27"/>
      <c r="BL492" s="27"/>
      <c r="BM492" s="27"/>
      <c r="BN492" s="27"/>
      <c r="BO492" s="27"/>
      <c r="BP492" s="27"/>
      <c r="BQ492" s="27"/>
      <c r="BR492" s="27"/>
      <c r="BS492" s="27"/>
      <c r="BT492" s="27"/>
      <c r="BU492" s="27"/>
      <c r="BV492" s="27"/>
      <c r="BW492" s="27"/>
      <c r="BX492" s="27"/>
      <c r="BY492" s="27"/>
      <c r="BZ492" s="27"/>
      <c r="CA492" s="27"/>
      <c r="CB492" s="27"/>
    </row>
    <row r="493" spans="1:80" x14ac:dyDescent="0.25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AG493" s="27"/>
      <c r="AH493" s="27"/>
      <c r="AI493" s="27"/>
      <c r="AJ493" s="27"/>
      <c r="AK493" s="27"/>
      <c r="AL493" s="27"/>
      <c r="AM493" s="27"/>
      <c r="AN493" s="27"/>
      <c r="AO493" s="27"/>
      <c r="AP493" s="27"/>
      <c r="AQ493" s="27"/>
      <c r="AR493" s="27"/>
      <c r="AS493" s="27"/>
      <c r="AT493" s="27"/>
      <c r="AU493" s="27"/>
      <c r="AV493" s="27"/>
      <c r="AW493" s="27"/>
      <c r="AX493" s="27"/>
      <c r="AY493" s="27"/>
      <c r="AZ493" s="27"/>
      <c r="BA493" s="27"/>
      <c r="BB493" s="27"/>
      <c r="BC493" s="27"/>
      <c r="BD493" s="27"/>
      <c r="BE493" s="27"/>
      <c r="BF493" s="27"/>
      <c r="BG493" s="27"/>
      <c r="BH493" s="27"/>
      <c r="BI493" s="27"/>
      <c r="BJ493" s="27"/>
      <c r="BK493" s="27"/>
      <c r="BL493" s="27"/>
      <c r="BM493" s="27"/>
      <c r="BN493" s="27"/>
      <c r="BO493" s="27"/>
      <c r="BP493" s="27"/>
      <c r="BQ493" s="27"/>
      <c r="BR493" s="27"/>
      <c r="BS493" s="27"/>
      <c r="BT493" s="27"/>
      <c r="BU493" s="27"/>
      <c r="BV493" s="27"/>
      <c r="BW493" s="27"/>
      <c r="BX493" s="27"/>
      <c r="BY493" s="27"/>
      <c r="BZ493" s="27"/>
      <c r="CA493" s="27"/>
      <c r="CB493" s="27"/>
    </row>
    <row r="494" spans="1:80" x14ac:dyDescent="0.25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AG494" s="27"/>
      <c r="AH494" s="27"/>
      <c r="AI494" s="27"/>
      <c r="AJ494" s="27"/>
      <c r="AK494" s="27"/>
      <c r="AL494" s="27"/>
      <c r="AM494" s="27"/>
      <c r="AN494" s="27"/>
      <c r="AO494" s="27"/>
      <c r="AP494" s="27"/>
      <c r="AQ494" s="27"/>
      <c r="AR494" s="27"/>
      <c r="AS494" s="27"/>
      <c r="AT494" s="27"/>
      <c r="AU494" s="27"/>
      <c r="AV494" s="27"/>
      <c r="AW494" s="27"/>
      <c r="AX494" s="27"/>
      <c r="AY494" s="27"/>
      <c r="AZ494" s="27"/>
      <c r="BA494" s="27"/>
      <c r="BB494" s="27"/>
      <c r="BC494" s="27"/>
      <c r="BD494" s="27"/>
      <c r="BE494" s="27"/>
      <c r="BF494" s="27"/>
      <c r="BG494" s="27"/>
      <c r="BH494" s="27"/>
      <c r="BI494" s="27"/>
      <c r="BJ494" s="27"/>
      <c r="BK494" s="27"/>
      <c r="BL494" s="27"/>
      <c r="BM494" s="27"/>
      <c r="BN494" s="27"/>
      <c r="BO494" s="27"/>
      <c r="BP494" s="27"/>
      <c r="BQ494" s="27"/>
      <c r="BR494" s="27"/>
      <c r="BS494" s="27"/>
      <c r="BT494" s="27"/>
      <c r="BU494" s="27"/>
      <c r="BV494" s="27"/>
      <c r="BW494" s="27"/>
      <c r="BX494" s="27"/>
      <c r="BY494" s="27"/>
      <c r="BZ494" s="27"/>
      <c r="CA494" s="27"/>
      <c r="CB494" s="27"/>
    </row>
    <row r="495" spans="1:80" x14ac:dyDescent="0.25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AG495" s="27"/>
      <c r="AH495" s="27"/>
      <c r="AI495" s="27"/>
      <c r="AJ495" s="27"/>
      <c r="AK495" s="27"/>
      <c r="AL495" s="27"/>
      <c r="AM495" s="27"/>
      <c r="AN495" s="27"/>
      <c r="AO495" s="27"/>
      <c r="AP495" s="27"/>
      <c r="AQ495" s="27"/>
      <c r="AR495" s="27"/>
      <c r="AS495" s="27"/>
      <c r="AT495" s="27"/>
      <c r="AU495" s="27"/>
      <c r="AV495" s="27"/>
      <c r="AW495" s="27"/>
      <c r="AX495" s="27"/>
      <c r="AY495" s="27"/>
      <c r="AZ495" s="27"/>
      <c r="BA495" s="27"/>
      <c r="BB495" s="27"/>
      <c r="BC495" s="27"/>
      <c r="BD495" s="27"/>
      <c r="BE495" s="27"/>
      <c r="BF495" s="27"/>
      <c r="BG495" s="27"/>
      <c r="BH495" s="27"/>
      <c r="BI495" s="27"/>
      <c r="BJ495" s="27"/>
      <c r="BK495" s="27"/>
      <c r="BL495" s="27"/>
      <c r="BM495" s="27"/>
      <c r="BN495" s="27"/>
      <c r="BO495" s="27"/>
      <c r="BP495" s="27"/>
      <c r="BQ495" s="27"/>
      <c r="BR495" s="27"/>
      <c r="BS495" s="27"/>
      <c r="BT495" s="27"/>
      <c r="BU495" s="27"/>
      <c r="BV495" s="27"/>
      <c r="BW495" s="27"/>
      <c r="BX495" s="27"/>
      <c r="BY495" s="27"/>
      <c r="BZ495" s="27"/>
      <c r="CA495" s="27"/>
      <c r="CB495" s="27"/>
    </row>
    <row r="496" spans="1:80" x14ac:dyDescent="0.25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AG496" s="27"/>
      <c r="AH496" s="27"/>
      <c r="AI496" s="27"/>
      <c r="AJ496" s="27"/>
      <c r="AK496" s="27"/>
      <c r="AL496" s="27"/>
      <c r="AM496" s="27"/>
      <c r="AN496" s="27"/>
      <c r="AO496" s="27"/>
      <c r="AP496" s="27"/>
      <c r="AQ496" s="27"/>
      <c r="AR496" s="27"/>
      <c r="AS496" s="27"/>
      <c r="AT496" s="27"/>
      <c r="AU496" s="27"/>
      <c r="AV496" s="27"/>
      <c r="AW496" s="27"/>
      <c r="AX496" s="27"/>
      <c r="AY496" s="27"/>
      <c r="AZ496" s="27"/>
      <c r="BA496" s="27"/>
      <c r="BB496" s="27"/>
      <c r="BC496" s="27"/>
      <c r="BD496" s="27"/>
      <c r="BE496" s="27"/>
      <c r="BF496" s="27"/>
      <c r="BG496" s="27"/>
      <c r="BH496" s="27"/>
      <c r="BI496" s="27"/>
      <c r="BJ496" s="27"/>
      <c r="BK496" s="27"/>
      <c r="BL496" s="27"/>
      <c r="BM496" s="27"/>
      <c r="BN496" s="27"/>
      <c r="BO496" s="27"/>
      <c r="BP496" s="27"/>
      <c r="BQ496" s="27"/>
      <c r="BR496" s="27"/>
      <c r="BS496" s="27"/>
      <c r="BT496" s="27"/>
      <c r="BU496" s="27"/>
      <c r="BV496" s="27"/>
      <c r="BW496" s="27"/>
      <c r="BX496" s="27"/>
      <c r="BY496" s="27"/>
      <c r="BZ496" s="27"/>
      <c r="CA496" s="27"/>
      <c r="CB496" s="27"/>
    </row>
    <row r="497" spans="1:80" x14ac:dyDescent="0.25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AG497" s="27"/>
      <c r="AH497" s="27"/>
      <c r="AI497" s="27"/>
      <c r="AJ497" s="27"/>
      <c r="AK497" s="27"/>
      <c r="AL497" s="27"/>
      <c r="AM497" s="27"/>
      <c r="AN497" s="27"/>
      <c r="AO497" s="27"/>
      <c r="AP497" s="27"/>
      <c r="AQ497" s="27"/>
      <c r="AR497" s="27"/>
      <c r="AS497" s="27"/>
      <c r="AT497" s="27"/>
      <c r="AU497" s="27"/>
      <c r="AV497" s="27"/>
      <c r="AW497" s="27"/>
      <c r="AX497" s="27"/>
      <c r="AY497" s="27"/>
      <c r="AZ497" s="27"/>
      <c r="BA497" s="27"/>
      <c r="BB497" s="27"/>
      <c r="BC497" s="27"/>
      <c r="BD497" s="27"/>
      <c r="BE497" s="27"/>
      <c r="BF497" s="27"/>
      <c r="BG497" s="27"/>
      <c r="BH497" s="27"/>
      <c r="BI497" s="27"/>
      <c r="BJ497" s="27"/>
      <c r="BK497" s="27"/>
      <c r="BL497" s="27"/>
      <c r="BM497" s="27"/>
      <c r="BN497" s="27"/>
      <c r="BO497" s="27"/>
      <c r="BP497" s="27"/>
      <c r="BQ497" s="27"/>
      <c r="BR497" s="27"/>
      <c r="BS497" s="27"/>
      <c r="BT497" s="27"/>
      <c r="BU497" s="27"/>
      <c r="BV497" s="27"/>
      <c r="BW497" s="27"/>
      <c r="BX497" s="27"/>
      <c r="BY497" s="27"/>
      <c r="BZ497" s="27"/>
      <c r="CA497" s="27"/>
      <c r="CB497" s="27"/>
    </row>
    <row r="498" spans="1:80" x14ac:dyDescent="0.25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7"/>
      <c r="AS498" s="27"/>
      <c r="AT498" s="27"/>
      <c r="AU498" s="27"/>
      <c r="AV498" s="27"/>
      <c r="AW498" s="27"/>
      <c r="AX498" s="27"/>
      <c r="AY498" s="27"/>
      <c r="AZ498" s="27"/>
      <c r="BA498" s="27"/>
      <c r="BB498" s="27"/>
      <c r="BC498" s="27"/>
      <c r="BD498" s="27"/>
      <c r="BE498" s="27"/>
      <c r="BF498" s="27"/>
      <c r="BG498" s="27"/>
      <c r="BH498" s="27"/>
      <c r="BI498" s="27"/>
      <c r="BJ498" s="27"/>
      <c r="BK498" s="27"/>
      <c r="BL498" s="27"/>
      <c r="BM498" s="27"/>
      <c r="BN498" s="27"/>
      <c r="BO498" s="27"/>
      <c r="BP498" s="27"/>
      <c r="BQ498" s="27"/>
      <c r="BR498" s="27"/>
      <c r="BS498" s="27"/>
      <c r="BT498" s="27"/>
      <c r="BU498" s="27"/>
      <c r="BV498" s="27"/>
      <c r="BW498" s="27"/>
      <c r="BX498" s="27"/>
      <c r="BY498" s="27"/>
      <c r="BZ498" s="27"/>
      <c r="CA498" s="27"/>
      <c r="CB498" s="27"/>
    </row>
    <row r="499" spans="1:80" x14ac:dyDescent="0.25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  <c r="AQ499" s="27"/>
      <c r="AR499" s="27"/>
      <c r="AS499" s="27"/>
      <c r="AT499" s="27"/>
      <c r="AU499" s="27"/>
      <c r="AV499" s="27"/>
      <c r="AW499" s="27"/>
      <c r="AX499" s="27"/>
      <c r="AY499" s="27"/>
      <c r="AZ499" s="27"/>
      <c r="BA499" s="27"/>
      <c r="BB499" s="27"/>
      <c r="BC499" s="27"/>
      <c r="BD499" s="27"/>
      <c r="BE499" s="27"/>
      <c r="BF499" s="27"/>
      <c r="BG499" s="27"/>
      <c r="BH499" s="27"/>
      <c r="BI499" s="27"/>
      <c r="BJ499" s="27"/>
      <c r="BK499" s="27"/>
      <c r="BL499" s="27"/>
      <c r="BM499" s="27"/>
      <c r="BN499" s="27"/>
      <c r="BO499" s="27"/>
      <c r="BP499" s="27"/>
      <c r="BQ499" s="27"/>
      <c r="BR499" s="27"/>
      <c r="BS499" s="27"/>
      <c r="BT499" s="27"/>
      <c r="BU499" s="27"/>
      <c r="BV499" s="27"/>
      <c r="BW499" s="27"/>
      <c r="BX499" s="27"/>
      <c r="BY499" s="27"/>
      <c r="BZ499" s="27"/>
      <c r="CA499" s="27"/>
      <c r="CB499" s="27"/>
    </row>
    <row r="500" spans="1:80" x14ac:dyDescent="0.25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AG500" s="27"/>
      <c r="AH500" s="27"/>
      <c r="AI500" s="27"/>
      <c r="AJ500" s="27"/>
      <c r="AK500" s="27"/>
      <c r="AL500" s="27"/>
      <c r="AM500" s="27"/>
      <c r="AN500" s="27"/>
      <c r="AO500" s="27"/>
      <c r="AP500" s="27"/>
      <c r="AQ500" s="27"/>
      <c r="AR500" s="27"/>
      <c r="AS500" s="27"/>
      <c r="AT500" s="27"/>
      <c r="AU500" s="27"/>
      <c r="AV500" s="27"/>
      <c r="AW500" s="27"/>
      <c r="AX500" s="27"/>
      <c r="AY500" s="27"/>
      <c r="AZ500" s="27"/>
      <c r="BA500" s="27"/>
      <c r="BB500" s="27"/>
      <c r="BC500" s="27"/>
      <c r="BD500" s="27"/>
      <c r="BE500" s="27"/>
      <c r="BF500" s="27"/>
      <c r="BG500" s="27"/>
      <c r="BH500" s="27"/>
      <c r="BI500" s="27"/>
      <c r="BJ500" s="27"/>
      <c r="BK500" s="27"/>
      <c r="BL500" s="27"/>
      <c r="BM500" s="27"/>
      <c r="BN500" s="27"/>
      <c r="BO500" s="27"/>
      <c r="BP500" s="27"/>
      <c r="BQ500" s="27"/>
      <c r="BR500" s="27"/>
      <c r="BS500" s="27"/>
      <c r="BT500" s="27"/>
      <c r="BU500" s="27"/>
      <c r="BV500" s="27"/>
      <c r="BW500" s="27"/>
      <c r="BX500" s="27"/>
      <c r="BY500" s="27"/>
      <c r="BZ500" s="27"/>
      <c r="CA500" s="27"/>
      <c r="CB500" s="27"/>
    </row>
    <row r="501" spans="1:80" x14ac:dyDescent="0.25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AG501" s="27"/>
      <c r="AH501" s="27"/>
      <c r="AI501" s="27"/>
      <c r="AJ501" s="27"/>
      <c r="AK501" s="27"/>
      <c r="AL501" s="27"/>
      <c r="AM501" s="27"/>
      <c r="AN501" s="27"/>
      <c r="AO501" s="27"/>
      <c r="AP501" s="27"/>
      <c r="AQ501" s="27"/>
      <c r="AR501" s="27"/>
      <c r="AS501" s="27"/>
      <c r="AT501" s="27"/>
      <c r="AU501" s="27"/>
      <c r="AV501" s="27"/>
      <c r="AW501" s="27"/>
      <c r="AX501" s="27"/>
      <c r="AY501" s="27"/>
      <c r="AZ501" s="27"/>
      <c r="BA501" s="27"/>
      <c r="BB501" s="27"/>
      <c r="BC501" s="27"/>
      <c r="BD501" s="27"/>
      <c r="BE501" s="27"/>
      <c r="BF501" s="27"/>
      <c r="BG501" s="27"/>
      <c r="BH501" s="27"/>
      <c r="BI501" s="27"/>
      <c r="BJ501" s="27"/>
      <c r="BK501" s="27"/>
      <c r="BL501" s="27"/>
      <c r="BM501" s="27"/>
      <c r="BN501" s="27"/>
      <c r="BO501" s="27"/>
      <c r="BP501" s="27"/>
      <c r="BQ501" s="27"/>
      <c r="BR501" s="27"/>
      <c r="BS501" s="27"/>
      <c r="BT501" s="27"/>
      <c r="BU501" s="27"/>
      <c r="BV501" s="27"/>
      <c r="BW501" s="27"/>
      <c r="BX501" s="27"/>
      <c r="BY501" s="27"/>
      <c r="BZ501" s="27"/>
      <c r="CA501" s="27"/>
      <c r="CB501" s="27"/>
    </row>
    <row r="502" spans="1:80" x14ac:dyDescent="0.25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AG502" s="27"/>
      <c r="AH502" s="27"/>
      <c r="AI502" s="27"/>
      <c r="AJ502" s="27"/>
      <c r="AK502" s="27"/>
      <c r="AL502" s="27"/>
      <c r="AM502" s="27"/>
      <c r="AN502" s="27"/>
      <c r="AO502" s="27"/>
      <c r="AP502" s="27"/>
      <c r="AQ502" s="27"/>
      <c r="AR502" s="27"/>
      <c r="AS502" s="27"/>
      <c r="AT502" s="27"/>
      <c r="AU502" s="27"/>
      <c r="AV502" s="27"/>
      <c r="AW502" s="27"/>
      <c r="AX502" s="27"/>
      <c r="AY502" s="27"/>
      <c r="AZ502" s="27"/>
      <c r="BA502" s="27"/>
      <c r="BB502" s="27"/>
      <c r="BC502" s="27"/>
      <c r="BD502" s="27"/>
      <c r="BE502" s="27"/>
      <c r="BF502" s="27"/>
      <c r="BG502" s="27"/>
      <c r="BH502" s="27"/>
      <c r="BI502" s="27"/>
      <c r="BJ502" s="27"/>
      <c r="BK502" s="27"/>
      <c r="BL502" s="27"/>
      <c r="BM502" s="27"/>
      <c r="BN502" s="27"/>
      <c r="BO502" s="27"/>
      <c r="BP502" s="27"/>
      <c r="BQ502" s="27"/>
      <c r="BR502" s="27"/>
      <c r="BS502" s="27"/>
      <c r="BT502" s="27"/>
      <c r="BU502" s="27"/>
      <c r="BV502" s="27"/>
      <c r="BW502" s="27"/>
      <c r="BX502" s="27"/>
      <c r="BY502" s="27"/>
      <c r="BZ502" s="27"/>
      <c r="CA502" s="27"/>
      <c r="CB502" s="27"/>
    </row>
    <row r="503" spans="1:80" x14ac:dyDescent="0.25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AG503" s="27"/>
      <c r="AH503" s="27"/>
      <c r="AI503" s="27"/>
      <c r="AJ503" s="27"/>
      <c r="AK503" s="27"/>
      <c r="AL503" s="27"/>
      <c r="AM503" s="27"/>
      <c r="AN503" s="27"/>
      <c r="AO503" s="27"/>
      <c r="AP503" s="27"/>
      <c r="AQ503" s="27"/>
      <c r="AR503" s="27"/>
      <c r="AS503" s="27"/>
      <c r="AT503" s="27"/>
      <c r="AU503" s="27"/>
      <c r="AV503" s="27"/>
      <c r="AW503" s="27"/>
      <c r="AX503" s="27"/>
      <c r="AY503" s="27"/>
      <c r="AZ503" s="27"/>
      <c r="BA503" s="27"/>
      <c r="BB503" s="27"/>
      <c r="BC503" s="27"/>
      <c r="BD503" s="27"/>
      <c r="BE503" s="27"/>
      <c r="BF503" s="27"/>
      <c r="BG503" s="27"/>
      <c r="BH503" s="27"/>
      <c r="BI503" s="27"/>
      <c r="BJ503" s="27"/>
      <c r="BK503" s="27"/>
      <c r="BL503" s="27"/>
      <c r="BM503" s="27"/>
      <c r="BN503" s="27"/>
      <c r="BO503" s="27"/>
      <c r="BP503" s="27"/>
      <c r="BQ503" s="27"/>
      <c r="BR503" s="27"/>
      <c r="BS503" s="27"/>
      <c r="BT503" s="27"/>
      <c r="BU503" s="27"/>
      <c r="BV503" s="27"/>
      <c r="BW503" s="27"/>
      <c r="BX503" s="27"/>
      <c r="BY503" s="27"/>
      <c r="BZ503" s="27"/>
      <c r="CA503" s="27"/>
      <c r="CB503" s="27"/>
    </row>
    <row r="504" spans="1:80" x14ac:dyDescent="0.25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AG504" s="27"/>
      <c r="AH504" s="27"/>
      <c r="AI504" s="27"/>
      <c r="AJ504" s="27"/>
      <c r="AK504" s="27"/>
      <c r="AL504" s="27"/>
      <c r="AM504" s="27"/>
      <c r="AN504" s="27"/>
      <c r="AO504" s="27"/>
      <c r="AP504" s="27"/>
      <c r="AQ504" s="27"/>
      <c r="AR504" s="27"/>
      <c r="AS504" s="27"/>
      <c r="AT504" s="27"/>
      <c r="AU504" s="27"/>
      <c r="AV504" s="27"/>
      <c r="AW504" s="27"/>
      <c r="AX504" s="27"/>
      <c r="AY504" s="27"/>
      <c r="AZ504" s="27"/>
      <c r="BA504" s="27"/>
      <c r="BB504" s="27"/>
      <c r="BC504" s="27"/>
      <c r="BD504" s="27"/>
      <c r="BE504" s="27"/>
      <c r="BF504" s="27"/>
      <c r="BG504" s="27"/>
      <c r="BH504" s="27"/>
      <c r="BI504" s="27"/>
      <c r="BJ504" s="27"/>
      <c r="BK504" s="27"/>
      <c r="BL504" s="27"/>
      <c r="BM504" s="27"/>
      <c r="BN504" s="27"/>
      <c r="BO504" s="27"/>
      <c r="BP504" s="27"/>
      <c r="BQ504" s="27"/>
      <c r="BR504" s="27"/>
      <c r="BS504" s="27"/>
      <c r="BT504" s="27"/>
      <c r="BU504" s="27"/>
      <c r="BV504" s="27"/>
      <c r="BW504" s="27"/>
      <c r="BX504" s="27"/>
      <c r="BY504" s="27"/>
      <c r="BZ504" s="27"/>
      <c r="CA504" s="27"/>
      <c r="CB504" s="27"/>
    </row>
    <row r="505" spans="1:80" x14ac:dyDescent="0.25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AG505" s="27"/>
      <c r="AH505" s="27"/>
      <c r="AI505" s="27"/>
      <c r="AJ505" s="27"/>
      <c r="AK505" s="27"/>
      <c r="AL505" s="27"/>
      <c r="AM505" s="27"/>
      <c r="AN505" s="27"/>
      <c r="AO505" s="27"/>
      <c r="AP505" s="27"/>
      <c r="AQ505" s="27"/>
      <c r="AR505" s="27"/>
      <c r="AS505" s="27"/>
      <c r="AT505" s="27"/>
      <c r="AU505" s="27"/>
      <c r="AV505" s="27"/>
      <c r="AW505" s="27"/>
      <c r="AX505" s="27"/>
      <c r="AY505" s="27"/>
      <c r="AZ505" s="27"/>
      <c r="BA505" s="27"/>
      <c r="BB505" s="27"/>
      <c r="BC505" s="27"/>
      <c r="BD505" s="27"/>
      <c r="BE505" s="27"/>
      <c r="BF505" s="27"/>
      <c r="BG505" s="27"/>
      <c r="BH505" s="27"/>
      <c r="BI505" s="27"/>
      <c r="BJ505" s="27"/>
      <c r="BK505" s="27"/>
      <c r="BL505" s="27"/>
      <c r="BM505" s="27"/>
      <c r="BN505" s="27"/>
      <c r="BO505" s="27"/>
      <c r="BP505" s="27"/>
      <c r="BQ505" s="27"/>
      <c r="BR505" s="27"/>
      <c r="BS505" s="27"/>
      <c r="BT505" s="27"/>
      <c r="BU505" s="27"/>
      <c r="BV505" s="27"/>
      <c r="BW505" s="27"/>
      <c r="BX505" s="27"/>
      <c r="BY505" s="27"/>
      <c r="BZ505" s="27"/>
      <c r="CA505" s="27"/>
      <c r="CB505" s="27"/>
    </row>
    <row r="506" spans="1:80" x14ac:dyDescent="0.25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AG506" s="27"/>
      <c r="AH506" s="27"/>
      <c r="AI506" s="27"/>
      <c r="AJ506" s="27"/>
      <c r="AK506" s="27"/>
      <c r="AL506" s="27"/>
      <c r="AM506" s="27"/>
      <c r="AN506" s="27"/>
      <c r="AO506" s="27"/>
      <c r="AP506" s="27"/>
      <c r="AQ506" s="27"/>
      <c r="AR506" s="27"/>
      <c r="AS506" s="27"/>
      <c r="AT506" s="27"/>
      <c r="AU506" s="27"/>
      <c r="AV506" s="27"/>
      <c r="AW506" s="27"/>
      <c r="AX506" s="27"/>
      <c r="AY506" s="27"/>
      <c r="AZ506" s="27"/>
      <c r="BA506" s="27"/>
      <c r="BB506" s="27"/>
      <c r="BC506" s="27"/>
      <c r="BD506" s="27"/>
      <c r="BE506" s="27"/>
      <c r="BF506" s="27"/>
      <c r="BG506" s="27"/>
      <c r="BH506" s="27"/>
      <c r="BI506" s="27"/>
      <c r="BJ506" s="27"/>
      <c r="BK506" s="27"/>
      <c r="BL506" s="27"/>
      <c r="BM506" s="27"/>
      <c r="BN506" s="27"/>
      <c r="BO506" s="27"/>
      <c r="BP506" s="27"/>
      <c r="BQ506" s="27"/>
      <c r="BR506" s="27"/>
      <c r="BS506" s="27"/>
      <c r="BT506" s="27"/>
      <c r="BU506" s="27"/>
      <c r="BV506" s="27"/>
      <c r="BW506" s="27"/>
      <c r="BX506" s="27"/>
      <c r="BY506" s="27"/>
      <c r="BZ506" s="27"/>
      <c r="CA506" s="27"/>
      <c r="CB506" s="27"/>
    </row>
    <row r="507" spans="1:80" x14ac:dyDescent="0.25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AG507" s="27"/>
      <c r="AH507" s="27"/>
      <c r="AI507" s="27"/>
      <c r="AJ507" s="27"/>
      <c r="AK507" s="27"/>
      <c r="AL507" s="27"/>
      <c r="AM507" s="27"/>
      <c r="AN507" s="27"/>
      <c r="AO507" s="27"/>
      <c r="AP507" s="27"/>
      <c r="AQ507" s="27"/>
      <c r="AR507" s="27"/>
      <c r="AS507" s="27"/>
      <c r="AT507" s="27"/>
      <c r="AU507" s="27"/>
      <c r="AV507" s="27"/>
      <c r="AW507" s="27"/>
      <c r="AX507" s="27"/>
      <c r="AY507" s="27"/>
      <c r="AZ507" s="27"/>
      <c r="BA507" s="27"/>
      <c r="BB507" s="27"/>
      <c r="BC507" s="27"/>
      <c r="BD507" s="27"/>
      <c r="BE507" s="27"/>
      <c r="BF507" s="27"/>
      <c r="BG507" s="27"/>
      <c r="BH507" s="27"/>
      <c r="BI507" s="27"/>
      <c r="BJ507" s="27"/>
      <c r="BK507" s="27"/>
      <c r="BL507" s="27"/>
      <c r="BM507" s="27"/>
      <c r="BN507" s="27"/>
      <c r="BO507" s="27"/>
      <c r="BP507" s="27"/>
      <c r="BQ507" s="27"/>
      <c r="BR507" s="27"/>
      <c r="BS507" s="27"/>
      <c r="BT507" s="27"/>
      <c r="BU507" s="27"/>
      <c r="BV507" s="27"/>
      <c r="BW507" s="27"/>
      <c r="BX507" s="27"/>
      <c r="BY507" s="27"/>
      <c r="BZ507" s="27"/>
      <c r="CA507" s="27"/>
      <c r="CB507" s="27"/>
    </row>
    <row r="508" spans="1:80" x14ac:dyDescent="0.25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AG508" s="27"/>
      <c r="AH508" s="27"/>
      <c r="AI508" s="27"/>
      <c r="AJ508" s="27"/>
      <c r="AK508" s="27"/>
      <c r="AL508" s="27"/>
      <c r="AM508" s="27"/>
      <c r="AN508" s="27"/>
      <c r="AO508" s="27"/>
      <c r="AP508" s="27"/>
      <c r="AQ508" s="27"/>
      <c r="AR508" s="27"/>
      <c r="AS508" s="27"/>
      <c r="AT508" s="27"/>
      <c r="AU508" s="27"/>
      <c r="AV508" s="27"/>
      <c r="AW508" s="27"/>
      <c r="AX508" s="27"/>
      <c r="AY508" s="27"/>
      <c r="AZ508" s="27"/>
      <c r="BA508" s="27"/>
      <c r="BB508" s="27"/>
      <c r="BC508" s="27"/>
      <c r="BD508" s="27"/>
      <c r="BE508" s="27"/>
      <c r="BF508" s="27"/>
      <c r="BG508" s="27"/>
      <c r="BH508" s="27"/>
      <c r="BI508" s="27"/>
      <c r="BJ508" s="27"/>
      <c r="BK508" s="27"/>
      <c r="BL508" s="27"/>
      <c r="BM508" s="27"/>
      <c r="BN508" s="27"/>
      <c r="BO508" s="27"/>
      <c r="BP508" s="27"/>
      <c r="BQ508" s="27"/>
      <c r="BR508" s="27"/>
      <c r="BS508" s="27"/>
      <c r="BT508" s="27"/>
      <c r="BU508" s="27"/>
      <c r="BV508" s="27"/>
      <c r="BW508" s="27"/>
      <c r="BX508" s="27"/>
      <c r="BY508" s="27"/>
      <c r="BZ508" s="27"/>
      <c r="CA508" s="27"/>
      <c r="CB508" s="27"/>
    </row>
    <row r="509" spans="1:80" x14ac:dyDescent="0.25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  <c r="AQ509" s="27"/>
      <c r="AR509" s="27"/>
      <c r="AS509" s="27"/>
      <c r="AT509" s="27"/>
      <c r="AU509" s="27"/>
      <c r="AV509" s="27"/>
      <c r="AW509" s="27"/>
      <c r="AX509" s="27"/>
      <c r="AY509" s="27"/>
      <c r="AZ509" s="27"/>
      <c r="BA509" s="27"/>
      <c r="BB509" s="27"/>
      <c r="BC509" s="27"/>
      <c r="BD509" s="27"/>
      <c r="BE509" s="27"/>
      <c r="BF509" s="27"/>
      <c r="BG509" s="27"/>
      <c r="BH509" s="27"/>
      <c r="BI509" s="27"/>
      <c r="BJ509" s="27"/>
      <c r="BK509" s="27"/>
      <c r="BL509" s="27"/>
      <c r="BM509" s="27"/>
      <c r="BN509" s="27"/>
      <c r="BO509" s="27"/>
      <c r="BP509" s="27"/>
      <c r="BQ509" s="27"/>
      <c r="BR509" s="27"/>
      <c r="BS509" s="27"/>
      <c r="BT509" s="27"/>
      <c r="BU509" s="27"/>
      <c r="BV509" s="27"/>
      <c r="BW509" s="27"/>
      <c r="BX509" s="27"/>
      <c r="BY509" s="27"/>
      <c r="BZ509" s="27"/>
      <c r="CA509" s="27"/>
      <c r="CB509" s="27"/>
    </row>
    <row r="510" spans="1:80" x14ac:dyDescent="0.25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AG510" s="27"/>
      <c r="AH510" s="27"/>
      <c r="AI510" s="27"/>
      <c r="AJ510" s="27"/>
      <c r="AK510" s="27"/>
      <c r="AL510" s="27"/>
      <c r="AM510" s="27"/>
      <c r="AN510" s="27"/>
      <c r="AO510" s="27"/>
      <c r="AP510" s="27"/>
      <c r="AQ510" s="27"/>
      <c r="AR510" s="27"/>
      <c r="AS510" s="27"/>
      <c r="AT510" s="27"/>
      <c r="AU510" s="27"/>
      <c r="AV510" s="27"/>
      <c r="AW510" s="27"/>
      <c r="AX510" s="27"/>
      <c r="AY510" s="27"/>
      <c r="AZ510" s="27"/>
      <c r="BA510" s="27"/>
      <c r="BB510" s="27"/>
      <c r="BC510" s="27"/>
      <c r="BD510" s="27"/>
      <c r="BE510" s="27"/>
      <c r="BF510" s="27"/>
      <c r="BG510" s="27"/>
      <c r="BH510" s="27"/>
      <c r="BI510" s="27"/>
      <c r="BJ510" s="27"/>
      <c r="BK510" s="27"/>
      <c r="BL510" s="27"/>
      <c r="BM510" s="27"/>
      <c r="BN510" s="27"/>
      <c r="BO510" s="27"/>
      <c r="BP510" s="27"/>
      <c r="BQ510" s="27"/>
      <c r="BR510" s="27"/>
      <c r="BS510" s="27"/>
      <c r="BT510" s="27"/>
      <c r="BU510" s="27"/>
      <c r="BV510" s="27"/>
      <c r="BW510" s="27"/>
      <c r="BX510" s="27"/>
      <c r="BY510" s="27"/>
      <c r="BZ510" s="27"/>
      <c r="CA510" s="27"/>
      <c r="CB510" s="27"/>
    </row>
    <row r="511" spans="1:80" x14ac:dyDescent="0.25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AG511" s="27"/>
      <c r="AH511" s="27"/>
      <c r="AI511" s="27"/>
      <c r="AJ511" s="27"/>
      <c r="AK511" s="27"/>
      <c r="AL511" s="27"/>
      <c r="AM511" s="27"/>
      <c r="AN511" s="27"/>
      <c r="AO511" s="27"/>
      <c r="AP511" s="27"/>
      <c r="AQ511" s="27"/>
      <c r="AR511" s="27"/>
      <c r="AS511" s="27"/>
      <c r="AT511" s="27"/>
      <c r="AU511" s="27"/>
      <c r="AV511" s="27"/>
      <c r="AW511" s="27"/>
      <c r="AX511" s="27"/>
      <c r="AY511" s="27"/>
      <c r="AZ511" s="27"/>
      <c r="BA511" s="27"/>
      <c r="BB511" s="27"/>
      <c r="BC511" s="27"/>
      <c r="BD511" s="27"/>
      <c r="BE511" s="27"/>
      <c r="BF511" s="27"/>
      <c r="BG511" s="27"/>
      <c r="BH511" s="27"/>
      <c r="BI511" s="27"/>
      <c r="BJ511" s="27"/>
      <c r="BK511" s="27"/>
      <c r="BL511" s="27"/>
      <c r="BM511" s="27"/>
      <c r="BN511" s="27"/>
      <c r="BO511" s="27"/>
      <c r="BP511" s="27"/>
      <c r="BQ511" s="27"/>
      <c r="BR511" s="27"/>
      <c r="BS511" s="27"/>
      <c r="BT511" s="27"/>
      <c r="BU511" s="27"/>
      <c r="BV511" s="27"/>
      <c r="BW511" s="27"/>
      <c r="BX511" s="27"/>
      <c r="BY511" s="27"/>
      <c r="BZ511" s="27"/>
      <c r="CA511" s="27"/>
      <c r="CB511" s="27"/>
    </row>
    <row r="512" spans="1:80" x14ac:dyDescent="0.25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  <c r="AQ512" s="27"/>
      <c r="AR512" s="27"/>
      <c r="AS512" s="27"/>
      <c r="AT512" s="27"/>
      <c r="AU512" s="27"/>
      <c r="AV512" s="27"/>
      <c r="AW512" s="27"/>
      <c r="AX512" s="27"/>
      <c r="AY512" s="27"/>
      <c r="AZ512" s="27"/>
      <c r="BA512" s="27"/>
      <c r="BB512" s="27"/>
      <c r="BC512" s="27"/>
      <c r="BD512" s="27"/>
      <c r="BE512" s="27"/>
      <c r="BF512" s="27"/>
      <c r="BG512" s="27"/>
      <c r="BH512" s="27"/>
      <c r="BI512" s="27"/>
      <c r="BJ512" s="27"/>
      <c r="BK512" s="27"/>
      <c r="BL512" s="27"/>
      <c r="BM512" s="27"/>
      <c r="BN512" s="27"/>
      <c r="BO512" s="27"/>
      <c r="BP512" s="27"/>
      <c r="BQ512" s="27"/>
      <c r="BR512" s="27"/>
      <c r="BS512" s="27"/>
      <c r="BT512" s="27"/>
      <c r="BU512" s="27"/>
      <c r="BV512" s="27"/>
      <c r="BW512" s="27"/>
      <c r="BX512" s="27"/>
      <c r="BY512" s="27"/>
      <c r="BZ512" s="27"/>
      <c r="CA512" s="27"/>
      <c r="CB512" s="27"/>
    </row>
    <row r="513" spans="1:80" x14ac:dyDescent="0.25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AG513" s="27"/>
      <c r="AH513" s="27"/>
      <c r="AI513" s="27"/>
      <c r="AJ513" s="27"/>
      <c r="AK513" s="27"/>
      <c r="AL513" s="27"/>
      <c r="AM513" s="27"/>
      <c r="AN513" s="27"/>
      <c r="AO513" s="27"/>
      <c r="AP513" s="27"/>
      <c r="AQ513" s="27"/>
      <c r="AR513" s="27"/>
      <c r="AS513" s="27"/>
      <c r="AT513" s="27"/>
      <c r="AU513" s="27"/>
      <c r="AV513" s="27"/>
      <c r="AW513" s="27"/>
      <c r="AX513" s="27"/>
      <c r="AY513" s="27"/>
      <c r="AZ513" s="27"/>
      <c r="BA513" s="27"/>
      <c r="BB513" s="27"/>
      <c r="BC513" s="27"/>
      <c r="BD513" s="27"/>
      <c r="BE513" s="27"/>
      <c r="BF513" s="27"/>
      <c r="BG513" s="27"/>
      <c r="BH513" s="27"/>
      <c r="BI513" s="27"/>
      <c r="BJ513" s="27"/>
      <c r="BK513" s="27"/>
      <c r="BL513" s="27"/>
      <c r="BM513" s="27"/>
      <c r="BN513" s="27"/>
      <c r="BO513" s="27"/>
      <c r="BP513" s="27"/>
      <c r="BQ513" s="27"/>
      <c r="BR513" s="27"/>
      <c r="BS513" s="27"/>
      <c r="BT513" s="27"/>
      <c r="BU513" s="27"/>
      <c r="BV513" s="27"/>
      <c r="BW513" s="27"/>
      <c r="BX513" s="27"/>
      <c r="BY513" s="27"/>
      <c r="BZ513" s="27"/>
      <c r="CA513" s="27"/>
      <c r="CB513" s="27"/>
    </row>
    <row r="514" spans="1:80" x14ac:dyDescent="0.25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AG514" s="27"/>
      <c r="AH514" s="27"/>
      <c r="AI514" s="27"/>
      <c r="AJ514" s="27"/>
      <c r="AK514" s="27"/>
      <c r="AL514" s="27"/>
      <c r="AM514" s="27"/>
      <c r="AN514" s="27"/>
      <c r="AO514" s="27"/>
      <c r="AP514" s="27"/>
      <c r="AQ514" s="27"/>
      <c r="AR514" s="27"/>
      <c r="AS514" s="27"/>
      <c r="AT514" s="27"/>
      <c r="AU514" s="27"/>
      <c r="AV514" s="27"/>
      <c r="AW514" s="27"/>
      <c r="AX514" s="27"/>
      <c r="AY514" s="27"/>
      <c r="AZ514" s="27"/>
      <c r="BA514" s="27"/>
      <c r="BB514" s="27"/>
      <c r="BC514" s="27"/>
      <c r="BD514" s="27"/>
      <c r="BE514" s="27"/>
      <c r="BF514" s="27"/>
      <c r="BG514" s="27"/>
      <c r="BH514" s="27"/>
      <c r="BI514" s="27"/>
      <c r="BJ514" s="27"/>
      <c r="BK514" s="27"/>
      <c r="BL514" s="27"/>
      <c r="BM514" s="27"/>
      <c r="BN514" s="27"/>
      <c r="BO514" s="27"/>
      <c r="BP514" s="27"/>
      <c r="BQ514" s="27"/>
      <c r="BR514" s="27"/>
      <c r="BS514" s="27"/>
      <c r="BT514" s="27"/>
      <c r="BU514" s="27"/>
      <c r="BV514" s="27"/>
      <c r="BW514" s="27"/>
      <c r="BX514" s="27"/>
      <c r="BY514" s="27"/>
      <c r="BZ514" s="27"/>
      <c r="CA514" s="27"/>
      <c r="CB514" s="27"/>
    </row>
    <row r="515" spans="1:80" x14ac:dyDescent="0.25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AG515" s="27"/>
      <c r="AH515" s="27"/>
      <c r="AI515" s="27"/>
      <c r="AJ515" s="27"/>
      <c r="AK515" s="27"/>
      <c r="AL515" s="27"/>
      <c r="AM515" s="27"/>
      <c r="AN515" s="27"/>
      <c r="AO515" s="27"/>
      <c r="AP515" s="27"/>
      <c r="AQ515" s="27"/>
      <c r="AR515" s="27"/>
      <c r="AS515" s="27"/>
      <c r="AT515" s="27"/>
      <c r="AU515" s="27"/>
      <c r="AV515" s="27"/>
      <c r="AW515" s="27"/>
      <c r="AX515" s="27"/>
      <c r="AY515" s="27"/>
      <c r="AZ515" s="27"/>
      <c r="BA515" s="27"/>
      <c r="BB515" s="27"/>
      <c r="BC515" s="27"/>
      <c r="BD515" s="27"/>
      <c r="BE515" s="27"/>
      <c r="BF515" s="27"/>
      <c r="BG515" s="27"/>
      <c r="BH515" s="27"/>
      <c r="BI515" s="27"/>
      <c r="BJ515" s="27"/>
      <c r="BK515" s="27"/>
      <c r="BL515" s="27"/>
      <c r="BM515" s="27"/>
      <c r="BN515" s="27"/>
      <c r="BO515" s="27"/>
      <c r="BP515" s="27"/>
      <c r="BQ515" s="27"/>
      <c r="BR515" s="27"/>
      <c r="BS515" s="27"/>
      <c r="BT515" s="27"/>
      <c r="BU515" s="27"/>
      <c r="BV515" s="27"/>
      <c r="BW515" s="27"/>
      <c r="BX515" s="27"/>
      <c r="BY515" s="27"/>
      <c r="BZ515" s="27"/>
      <c r="CA515" s="27"/>
      <c r="CB515" s="27"/>
    </row>
    <row r="516" spans="1:80" x14ac:dyDescent="0.25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AG516" s="27"/>
      <c r="AH516" s="27"/>
      <c r="AI516" s="27"/>
      <c r="AJ516" s="27"/>
      <c r="AK516" s="27"/>
      <c r="AL516" s="27"/>
      <c r="AM516" s="27"/>
      <c r="AN516" s="27"/>
      <c r="AO516" s="27"/>
      <c r="AP516" s="27"/>
      <c r="AQ516" s="27"/>
      <c r="AR516" s="27"/>
      <c r="AS516" s="27"/>
      <c r="AT516" s="27"/>
      <c r="AU516" s="27"/>
      <c r="AV516" s="27"/>
      <c r="AW516" s="27"/>
      <c r="AX516" s="27"/>
      <c r="AY516" s="27"/>
      <c r="AZ516" s="27"/>
      <c r="BA516" s="27"/>
      <c r="BB516" s="27"/>
      <c r="BC516" s="27"/>
      <c r="BD516" s="27"/>
      <c r="BE516" s="27"/>
      <c r="BF516" s="27"/>
      <c r="BG516" s="27"/>
      <c r="BH516" s="27"/>
      <c r="BI516" s="27"/>
      <c r="BJ516" s="27"/>
      <c r="BK516" s="27"/>
      <c r="BL516" s="27"/>
      <c r="BM516" s="27"/>
      <c r="BN516" s="27"/>
      <c r="BO516" s="27"/>
      <c r="BP516" s="27"/>
      <c r="BQ516" s="27"/>
      <c r="BR516" s="27"/>
      <c r="BS516" s="27"/>
      <c r="BT516" s="27"/>
      <c r="BU516" s="27"/>
      <c r="BV516" s="27"/>
      <c r="BW516" s="27"/>
      <c r="BX516" s="27"/>
      <c r="BY516" s="27"/>
      <c r="BZ516" s="27"/>
      <c r="CA516" s="27"/>
      <c r="CB516" s="27"/>
    </row>
    <row r="517" spans="1:80" x14ac:dyDescent="0.25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AG517" s="27"/>
      <c r="AH517" s="27"/>
      <c r="AI517" s="27"/>
      <c r="AJ517" s="27"/>
      <c r="AK517" s="27"/>
      <c r="AL517" s="27"/>
      <c r="AM517" s="27"/>
      <c r="AN517" s="27"/>
      <c r="AO517" s="27"/>
      <c r="AP517" s="27"/>
      <c r="AQ517" s="27"/>
      <c r="AR517" s="27"/>
      <c r="AS517" s="27"/>
      <c r="AT517" s="27"/>
      <c r="AU517" s="27"/>
      <c r="AV517" s="27"/>
      <c r="AW517" s="27"/>
      <c r="AX517" s="27"/>
      <c r="AY517" s="27"/>
      <c r="AZ517" s="27"/>
      <c r="BA517" s="27"/>
      <c r="BB517" s="27"/>
      <c r="BC517" s="27"/>
      <c r="BD517" s="27"/>
      <c r="BE517" s="27"/>
      <c r="BF517" s="27"/>
      <c r="BG517" s="27"/>
      <c r="BH517" s="27"/>
      <c r="BI517" s="27"/>
      <c r="BJ517" s="27"/>
      <c r="BK517" s="27"/>
      <c r="BL517" s="27"/>
      <c r="BM517" s="27"/>
      <c r="BN517" s="27"/>
      <c r="BO517" s="27"/>
      <c r="BP517" s="27"/>
      <c r="BQ517" s="27"/>
      <c r="BR517" s="27"/>
      <c r="BS517" s="27"/>
      <c r="BT517" s="27"/>
      <c r="BU517" s="27"/>
      <c r="BV517" s="27"/>
      <c r="BW517" s="27"/>
      <c r="BX517" s="27"/>
      <c r="BY517" s="27"/>
      <c r="BZ517" s="27"/>
      <c r="CA517" s="27"/>
      <c r="CB517" s="27"/>
    </row>
    <row r="518" spans="1:80" x14ac:dyDescent="0.25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7"/>
      <c r="AS518" s="27"/>
      <c r="AT518" s="27"/>
      <c r="AU518" s="27"/>
      <c r="AV518" s="27"/>
      <c r="AW518" s="27"/>
      <c r="AX518" s="27"/>
      <c r="AY518" s="27"/>
      <c r="AZ518" s="27"/>
      <c r="BA518" s="27"/>
      <c r="BB518" s="27"/>
      <c r="BC518" s="27"/>
      <c r="BD518" s="27"/>
      <c r="BE518" s="27"/>
      <c r="BF518" s="27"/>
      <c r="BG518" s="27"/>
      <c r="BH518" s="27"/>
      <c r="BI518" s="27"/>
      <c r="BJ518" s="27"/>
      <c r="BK518" s="27"/>
      <c r="BL518" s="27"/>
      <c r="BM518" s="27"/>
      <c r="BN518" s="27"/>
      <c r="BO518" s="27"/>
      <c r="BP518" s="27"/>
      <c r="BQ518" s="27"/>
      <c r="BR518" s="27"/>
      <c r="BS518" s="27"/>
      <c r="BT518" s="27"/>
      <c r="BU518" s="27"/>
      <c r="BV518" s="27"/>
      <c r="BW518" s="27"/>
      <c r="BX518" s="27"/>
      <c r="BY518" s="27"/>
      <c r="BZ518" s="27"/>
      <c r="CA518" s="27"/>
      <c r="CB518" s="27"/>
    </row>
    <row r="519" spans="1:80" x14ac:dyDescent="0.25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AG519" s="27"/>
      <c r="AH519" s="27"/>
      <c r="AI519" s="27"/>
      <c r="AJ519" s="27"/>
      <c r="AK519" s="27"/>
      <c r="AL519" s="27"/>
      <c r="AM519" s="27"/>
      <c r="AN519" s="27"/>
      <c r="AO519" s="27"/>
      <c r="AP519" s="27"/>
      <c r="AQ519" s="27"/>
      <c r="AR519" s="27"/>
      <c r="AS519" s="27"/>
      <c r="AT519" s="27"/>
      <c r="AU519" s="27"/>
      <c r="AV519" s="27"/>
      <c r="AW519" s="27"/>
      <c r="AX519" s="27"/>
      <c r="AY519" s="27"/>
      <c r="AZ519" s="27"/>
      <c r="BA519" s="27"/>
      <c r="BB519" s="27"/>
      <c r="BC519" s="27"/>
      <c r="BD519" s="27"/>
      <c r="BE519" s="27"/>
      <c r="BF519" s="27"/>
      <c r="BG519" s="27"/>
      <c r="BH519" s="27"/>
      <c r="BI519" s="27"/>
      <c r="BJ519" s="27"/>
      <c r="BK519" s="27"/>
      <c r="BL519" s="27"/>
      <c r="BM519" s="27"/>
      <c r="BN519" s="27"/>
      <c r="BO519" s="27"/>
      <c r="BP519" s="27"/>
      <c r="BQ519" s="27"/>
      <c r="BR519" s="27"/>
      <c r="BS519" s="27"/>
      <c r="BT519" s="27"/>
      <c r="BU519" s="27"/>
      <c r="BV519" s="27"/>
      <c r="BW519" s="27"/>
      <c r="BX519" s="27"/>
      <c r="BY519" s="27"/>
      <c r="BZ519" s="27"/>
      <c r="CA519" s="27"/>
      <c r="CB519" s="27"/>
    </row>
    <row r="520" spans="1:80" x14ac:dyDescent="0.25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AG520" s="27"/>
      <c r="AH520" s="27"/>
      <c r="AI520" s="27"/>
      <c r="AJ520" s="27"/>
      <c r="AK520" s="27"/>
      <c r="AL520" s="27"/>
      <c r="AM520" s="27"/>
      <c r="AN520" s="27"/>
      <c r="AO520" s="27"/>
      <c r="AP520" s="27"/>
      <c r="AQ520" s="27"/>
      <c r="AR520" s="27"/>
      <c r="AS520" s="27"/>
      <c r="AT520" s="27"/>
      <c r="AU520" s="27"/>
      <c r="AV520" s="27"/>
      <c r="AW520" s="27"/>
      <c r="AX520" s="27"/>
      <c r="AY520" s="27"/>
      <c r="AZ520" s="27"/>
      <c r="BA520" s="27"/>
      <c r="BB520" s="27"/>
      <c r="BC520" s="27"/>
      <c r="BD520" s="27"/>
      <c r="BE520" s="27"/>
      <c r="BF520" s="27"/>
      <c r="BG520" s="27"/>
      <c r="BH520" s="27"/>
      <c r="BI520" s="27"/>
      <c r="BJ520" s="27"/>
      <c r="BK520" s="27"/>
      <c r="BL520" s="27"/>
      <c r="BM520" s="27"/>
      <c r="BN520" s="27"/>
      <c r="BO520" s="27"/>
      <c r="BP520" s="27"/>
      <c r="BQ520" s="27"/>
      <c r="BR520" s="27"/>
      <c r="BS520" s="27"/>
      <c r="BT520" s="27"/>
      <c r="BU520" s="27"/>
      <c r="BV520" s="27"/>
      <c r="BW520" s="27"/>
      <c r="BX520" s="27"/>
      <c r="BY520" s="27"/>
      <c r="BZ520" s="27"/>
      <c r="CA520" s="27"/>
      <c r="CB520" s="27"/>
    </row>
    <row r="521" spans="1:80" x14ac:dyDescent="0.25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AG521" s="27"/>
      <c r="AH521" s="27"/>
      <c r="AI521" s="27"/>
      <c r="AJ521" s="27"/>
      <c r="AK521" s="27"/>
      <c r="AL521" s="27"/>
      <c r="AM521" s="27"/>
      <c r="AN521" s="27"/>
      <c r="AO521" s="27"/>
      <c r="AP521" s="27"/>
      <c r="AQ521" s="27"/>
      <c r="AR521" s="27"/>
      <c r="AS521" s="27"/>
      <c r="AT521" s="27"/>
      <c r="AU521" s="27"/>
      <c r="AV521" s="27"/>
      <c r="AW521" s="27"/>
      <c r="AX521" s="27"/>
      <c r="AY521" s="27"/>
      <c r="AZ521" s="27"/>
      <c r="BA521" s="27"/>
      <c r="BB521" s="27"/>
      <c r="BC521" s="27"/>
      <c r="BD521" s="27"/>
      <c r="BE521" s="27"/>
      <c r="BF521" s="27"/>
      <c r="BG521" s="27"/>
      <c r="BH521" s="27"/>
      <c r="BI521" s="27"/>
      <c r="BJ521" s="27"/>
      <c r="BK521" s="27"/>
      <c r="BL521" s="27"/>
      <c r="BM521" s="27"/>
      <c r="BN521" s="27"/>
      <c r="BO521" s="27"/>
      <c r="BP521" s="27"/>
      <c r="BQ521" s="27"/>
      <c r="BR521" s="27"/>
      <c r="BS521" s="27"/>
      <c r="BT521" s="27"/>
      <c r="BU521" s="27"/>
      <c r="BV521" s="27"/>
      <c r="BW521" s="27"/>
      <c r="BX521" s="27"/>
      <c r="BY521" s="27"/>
      <c r="BZ521" s="27"/>
      <c r="CA521" s="27"/>
      <c r="CB521" s="27"/>
    </row>
    <row r="522" spans="1:80" x14ac:dyDescent="0.25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AG522" s="27"/>
      <c r="AH522" s="27"/>
      <c r="AI522" s="27"/>
      <c r="AJ522" s="27"/>
      <c r="AK522" s="27"/>
      <c r="AL522" s="27"/>
      <c r="AM522" s="27"/>
      <c r="AN522" s="27"/>
      <c r="AO522" s="27"/>
      <c r="AP522" s="27"/>
      <c r="AQ522" s="27"/>
      <c r="AR522" s="27"/>
      <c r="AS522" s="27"/>
      <c r="AT522" s="27"/>
      <c r="AU522" s="27"/>
      <c r="AV522" s="27"/>
      <c r="AW522" s="27"/>
      <c r="AX522" s="27"/>
      <c r="AY522" s="27"/>
      <c r="AZ522" s="27"/>
      <c r="BA522" s="27"/>
      <c r="BB522" s="27"/>
      <c r="BC522" s="27"/>
      <c r="BD522" s="27"/>
      <c r="BE522" s="27"/>
      <c r="BF522" s="27"/>
      <c r="BG522" s="27"/>
      <c r="BH522" s="27"/>
      <c r="BI522" s="27"/>
      <c r="BJ522" s="27"/>
      <c r="BK522" s="27"/>
      <c r="BL522" s="27"/>
      <c r="BM522" s="27"/>
      <c r="BN522" s="27"/>
      <c r="BO522" s="27"/>
      <c r="BP522" s="27"/>
      <c r="BQ522" s="27"/>
      <c r="BR522" s="27"/>
      <c r="BS522" s="27"/>
      <c r="BT522" s="27"/>
      <c r="BU522" s="27"/>
      <c r="BV522" s="27"/>
      <c r="BW522" s="27"/>
      <c r="BX522" s="27"/>
      <c r="BY522" s="27"/>
      <c r="BZ522" s="27"/>
      <c r="CA522" s="27"/>
      <c r="CB522" s="27"/>
    </row>
    <row r="523" spans="1:80" x14ac:dyDescent="0.25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AG523" s="27"/>
      <c r="AH523" s="27"/>
      <c r="AI523" s="27"/>
      <c r="AJ523" s="27"/>
      <c r="AK523" s="27"/>
      <c r="AL523" s="27"/>
      <c r="AM523" s="27"/>
      <c r="AN523" s="27"/>
      <c r="AO523" s="27"/>
      <c r="AP523" s="27"/>
      <c r="AQ523" s="27"/>
      <c r="AR523" s="27"/>
      <c r="AS523" s="27"/>
      <c r="AT523" s="27"/>
      <c r="AU523" s="27"/>
      <c r="AV523" s="27"/>
      <c r="AW523" s="27"/>
      <c r="AX523" s="27"/>
      <c r="AY523" s="27"/>
      <c r="AZ523" s="27"/>
      <c r="BA523" s="27"/>
      <c r="BB523" s="27"/>
      <c r="BC523" s="27"/>
      <c r="BD523" s="27"/>
      <c r="BE523" s="27"/>
      <c r="BF523" s="27"/>
      <c r="BG523" s="27"/>
      <c r="BH523" s="27"/>
      <c r="BI523" s="27"/>
      <c r="BJ523" s="27"/>
      <c r="BK523" s="27"/>
      <c r="BL523" s="27"/>
      <c r="BM523" s="27"/>
      <c r="BN523" s="27"/>
      <c r="BO523" s="27"/>
      <c r="BP523" s="27"/>
      <c r="BQ523" s="27"/>
      <c r="BR523" s="27"/>
      <c r="BS523" s="27"/>
      <c r="BT523" s="27"/>
      <c r="BU523" s="27"/>
      <c r="BV523" s="27"/>
      <c r="BW523" s="27"/>
      <c r="BX523" s="27"/>
      <c r="BY523" s="27"/>
      <c r="BZ523" s="27"/>
      <c r="CA523" s="27"/>
      <c r="CB523" s="27"/>
    </row>
    <row r="524" spans="1:80" x14ac:dyDescent="0.25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AG524" s="27"/>
      <c r="AH524" s="27"/>
      <c r="AI524" s="27"/>
      <c r="AJ524" s="27"/>
      <c r="AK524" s="27"/>
      <c r="AL524" s="27"/>
      <c r="AM524" s="27"/>
      <c r="AN524" s="27"/>
      <c r="AO524" s="27"/>
      <c r="AP524" s="27"/>
      <c r="AQ524" s="27"/>
      <c r="AR524" s="27"/>
      <c r="AS524" s="27"/>
      <c r="AT524" s="27"/>
      <c r="AU524" s="27"/>
      <c r="AV524" s="27"/>
      <c r="AW524" s="27"/>
      <c r="AX524" s="27"/>
      <c r="AY524" s="27"/>
      <c r="AZ524" s="27"/>
      <c r="BA524" s="27"/>
      <c r="BB524" s="27"/>
      <c r="BC524" s="27"/>
      <c r="BD524" s="27"/>
      <c r="BE524" s="27"/>
      <c r="BF524" s="27"/>
      <c r="BG524" s="27"/>
      <c r="BH524" s="27"/>
      <c r="BI524" s="27"/>
      <c r="BJ524" s="27"/>
      <c r="BK524" s="27"/>
      <c r="BL524" s="27"/>
      <c r="BM524" s="27"/>
      <c r="BN524" s="27"/>
      <c r="BO524" s="27"/>
      <c r="BP524" s="27"/>
      <c r="BQ524" s="27"/>
      <c r="BR524" s="27"/>
      <c r="BS524" s="27"/>
      <c r="BT524" s="27"/>
      <c r="BU524" s="27"/>
      <c r="BV524" s="27"/>
      <c r="BW524" s="27"/>
      <c r="BX524" s="27"/>
      <c r="BY524" s="27"/>
      <c r="BZ524" s="27"/>
      <c r="CA524" s="27"/>
      <c r="CB524" s="27"/>
    </row>
    <row r="525" spans="1:80" x14ac:dyDescent="0.2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  <c r="AQ525" s="27"/>
      <c r="AR525" s="27"/>
      <c r="AS525" s="27"/>
      <c r="AT525" s="27"/>
      <c r="AU525" s="27"/>
      <c r="AV525" s="27"/>
      <c r="AW525" s="27"/>
      <c r="AX525" s="27"/>
      <c r="AY525" s="27"/>
      <c r="AZ525" s="27"/>
      <c r="BA525" s="27"/>
      <c r="BB525" s="27"/>
      <c r="BC525" s="27"/>
      <c r="BD525" s="27"/>
      <c r="BE525" s="27"/>
      <c r="BF525" s="27"/>
      <c r="BG525" s="27"/>
      <c r="BH525" s="27"/>
      <c r="BI525" s="27"/>
      <c r="BJ525" s="27"/>
      <c r="BK525" s="27"/>
      <c r="BL525" s="27"/>
      <c r="BM525" s="27"/>
      <c r="BN525" s="27"/>
      <c r="BO525" s="27"/>
      <c r="BP525" s="27"/>
      <c r="BQ525" s="27"/>
      <c r="BR525" s="27"/>
      <c r="BS525" s="27"/>
      <c r="BT525" s="27"/>
      <c r="BU525" s="27"/>
      <c r="BV525" s="27"/>
      <c r="BW525" s="27"/>
      <c r="BX525" s="27"/>
      <c r="BY525" s="27"/>
      <c r="BZ525" s="27"/>
      <c r="CA525" s="27"/>
      <c r="CB525" s="27"/>
    </row>
    <row r="526" spans="1:80" x14ac:dyDescent="0.25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AG526" s="27"/>
      <c r="AH526" s="27"/>
      <c r="AI526" s="27"/>
      <c r="AJ526" s="27"/>
      <c r="AK526" s="27"/>
      <c r="AL526" s="27"/>
      <c r="AM526" s="27"/>
      <c r="AN526" s="27"/>
      <c r="AO526" s="27"/>
      <c r="AP526" s="27"/>
      <c r="AQ526" s="27"/>
      <c r="AR526" s="27"/>
      <c r="AS526" s="27"/>
      <c r="AT526" s="27"/>
      <c r="AU526" s="27"/>
      <c r="AV526" s="27"/>
      <c r="AW526" s="27"/>
      <c r="AX526" s="27"/>
      <c r="AY526" s="27"/>
      <c r="AZ526" s="27"/>
      <c r="BA526" s="27"/>
      <c r="BB526" s="27"/>
      <c r="BC526" s="27"/>
      <c r="BD526" s="27"/>
      <c r="BE526" s="27"/>
      <c r="BF526" s="27"/>
      <c r="BG526" s="27"/>
      <c r="BH526" s="27"/>
      <c r="BI526" s="27"/>
      <c r="BJ526" s="27"/>
      <c r="BK526" s="27"/>
      <c r="BL526" s="27"/>
      <c r="BM526" s="27"/>
      <c r="BN526" s="27"/>
      <c r="BO526" s="27"/>
      <c r="BP526" s="27"/>
      <c r="BQ526" s="27"/>
      <c r="BR526" s="27"/>
      <c r="BS526" s="27"/>
      <c r="BT526" s="27"/>
      <c r="BU526" s="27"/>
      <c r="BV526" s="27"/>
      <c r="BW526" s="27"/>
      <c r="BX526" s="27"/>
      <c r="BY526" s="27"/>
      <c r="BZ526" s="27"/>
      <c r="CA526" s="27"/>
      <c r="CB526" s="27"/>
    </row>
    <row r="527" spans="1:80" x14ac:dyDescent="0.25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AG527" s="27"/>
      <c r="AH527" s="27"/>
      <c r="AI527" s="27"/>
      <c r="AJ527" s="27"/>
      <c r="AK527" s="27"/>
      <c r="AL527" s="27"/>
      <c r="AM527" s="27"/>
      <c r="AN527" s="27"/>
      <c r="AO527" s="27"/>
      <c r="AP527" s="27"/>
      <c r="AQ527" s="27"/>
      <c r="AR527" s="27"/>
      <c r="AS527" s="27"/>
      <c r="AT527" s="27"/>
      <c r="AU527" s="27"/>
      <c r="AV527" s="27"/>
      <c r="AW527" s="27"/>
      <c r="AX527" s="27"/>
      <c r="AY527" s="27"/>
      <c r="AZ527" s="27"/>
      <c r="BA527" s="27"/>
      <c r="BB527" s="27"/>
      <c r="BC527" s="27"/>
      <c r="BD527" s="27"/>
      <c r="BE527" s="27"/>
      <c r="BF527" s="27"/>
      <c r="BG527" s="27"/>
      <c r="BH527" s="27"/>
      <c r="BI527" s="27"/>
      <c r="BJ527" s="27"/>
      <c r="BK527" s="27"/>
      <c r="BL527" s="27"/>
      <c r="BM527" s="27"/>
      <c r="BN527" s="27"/>
      <c r="BO527" s="27"/>
      <c r="BP527" s="27"/>
      <c r="BQ527" s="27"/>
      <c r="BR527" s="27"/>
      <c r="BS527" s="27"/>
      <c r="BT527" s="27"/>
      <c r="BU527" s="27"/>
      <c r="BV527" s="27"/>
      <c r="BW527" s="27"/>
      <c r="BX527" s="27"/>
      <c r="BY527" s="27"/>
      <c r="BZ527" s="27"/>
      <c r="CA527" s="27"/>
      <c r="CB527" s="27"/>
    </row>
    <row r="528" spans="1:80" x14ac:dyDescent="0.25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AG528" s="27"/>
      <c r="AH528" s="27"/>
      <c r="AI528" s="27"/>
      <c r="AJ528" s="27"/>
      <c r="AK528" s="27"/>
      <c r="AL528" s="27"/>
      <c r="AM528" s="27"/>
      <c r="AN528" s="27"/>
      <c r="AO528" s="27"/>
      <c r="AP528" s="27"/>
      <c r="AQ528" s="27"/>
      <c r="AR528" s="27"/>
      <c r="AS528" s="27"/>
      <c r="AT528" s="27"/>
      <c r="AU528" s="27"/>
      <c r="AV528" s="27"/>
      <c r="AW528" s="27"/>
      <c r="AX528" s="27"/>
      <c r="AY528" s="27"/>
      <c r="AZ528" s="27"/>
      <c r="BA528" s="27"/>
      <c r="BB528" s="27"/>
      <c r="BC528" s="27"/>
      <c r="BD528" s="27"/>
      <c r="BE528" s="27"/>
      <c r="BF528" s="27"/>
      <c r="BG528" s="27"/>
      <c r="BH528" s="27"/>
      <c r="BI528" s="27"/>
      <c r="BJ528" s="27"/>
      <c r="BK528" s="27"/>
      <c r="BL528" s="27"/>
      <c r="BM528" s="27"/>
      <c r="BN528" s="27"/>
      <c r="BO528" s="27"/>
      <c r="BP528" s="27"/>
      <c r="BQ528" s="27"/>
      <c r="BR528" s="27"/>
      <c r="BS528" s="27"/>
      <c r="BT528" s="27"/>
      <c r="BU528" s="27"/>
      <c r="BV528" s="27"/>
      <c r="BW528" s="27"/>
      <c r="BX528" s="27"/>
      <c r="BY528" s="27"/>
      <c r="BZ528" s="27"/>
      <c r="CA528" s="27"/>
      <c r="CB528" s="27"/>
    </row>
    <row r="529" spans="1:80" x14ac:dyDescent="0.25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AG529" s="27"/>
      <c r="AH529" s="27"/>
      <c r="AI529" s="27"/>
      <c r="AJ529" s="27"/>
      <c r="AK529" s="27"/>
      <c r="AL529" s="27"/>
      <c r="AM529" s="27"/>
      <c r="AN529" s="27"/>
      <c r="AO529" s="27"/>
      <c r="AP529" s="27"/>
      <c r="AQ529" s="27"/>
      <c r="AR529" s="27"/>
      <c r="AS529" s="27"/>
      <c r="AT529" s="27"/>
      <c r="AU529" s="27"/>
      <c r="AV529" s="27"/>
      <c r="AW529" s="27"/>
      <c r="AX529" s="27"/>
      <c r="AY529" s="27"/>
      <c r="AZ529" s="27"/>
      <c r="BA529" s="27"/>
      <c r="BB529" s="27"/>
      <c r="BC529" s="27"/>
      <c r="BD529" s="27"/>
      <c r="BE529" s="27"/>
      <c r="BF529" s="27"/>
      <c r="BG529" s="27"/>
      <c r="BH529" s="27"/>
      <c r="BI529" s="27"/>
      <c r="BJ529" s="27"/>
      <c r="BK529" s="27"/>
      <c r="BL529" s="27"/>
      <c r="BM529" s="27"/>
      <c r="BN529" s="27"/>
      <c r="BO529" s="27"/>
      <c r="BP529" s="27"/>
      <c r="BQ529" s="27"/>
      <c r="BR529" s="27"/>
      <c r="BS529" s="27"/>
      <c r="BT529" s="27"/>
      <c r="BU529" s="27"/>
      <c r="BV529" s="27"/>
      <c r="BW529" s="27"/>
      <c r="BX529" s="27"/>
      <c r="BY529" s="27"/>
      <c r="BZ529" s="27"/>
      <c r="CA529" s="27"/>
      <c r="CB529" s="27"/>
    </row>
    <row r="530" spans="1:80" x14ac:dyDescent="0.25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AG530" s="27"/>
      <c r="AH530" s="27"/>
      <c r="AI530" s="27"/>
      <c r="AJ530" s="27"/>
      <c r="AK530" s="27"/>
      <c r="AL530" s="27"/>
      <c r="AM530" s="27"/>
      <c r="AN530" s="27"/>
      <c r="AO530" s="27"/>
      <c r="AP530" s="27"/>
      <c r="AQ530" s="27"/>
      <c r="AR530" s="27"/>
      <c r="AS530" s="27"/>
      <c r="AT530" s="27"/>
      <c r="AU530" s="27"/>
      <c r="AV530" s="27"/>
      <c r="AW530" s="27"/>
      <c r="AX530" s="27"/>
      <c r="AY530" s="27"/>
      <c r="AZ530" s="27"/>
      <c r="BA530" s="27"/>
      <c r="BB530" s="27"/>
      <c r="BC530" s="27"/>
      <c r="BD530" s="27"/>
      <c r="BE530" s="27"/>
      <c r="BF530" s="27"/>
      <c r="BG530" s="27"/>
      <c r="BH530" s="27"/>
      <c r="BI530" s="27"/>
      <c r="BJ530" s="27"/>
      <c r="BK530" s="27"/>
      <c r="BL530" s="27"/>
      <c r="BM530" s="27"/>
      <c r="BN530" s="27"/>
      <c r="BO530" s="27"/>
      <c r="BP530" s="27"/>
      <c r="BQ530" s="27"/>
      <c r="BR530" s="27"/>
      <c r="BS530" s="27"/>
      <c r="BT530" s="27"/>
      <c r="BU530" s="27"/>
      <c r="BV530" s="27"/>
      <c r="BW530" s="27"/>
      <c r="BX530" s="27"/>
      <c r="BY530" s="27"/>
      <c r="BZ530" s="27"/>
      <c r="CA530" s="27"/>
      <c r="CB530" s="27"/>
    </row>
    <row r="531" spans="1:80" x14ac:dyDescent="0.25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AG531" s="27"/>
      <c r="AH531" s="27"/>
      <c r="AI531" s="27"/>
      <c r="AJ531" s="27"/>
      <c r="AK531" s="27"/>
      <c r="AL531" s="27"/>
      <c r="AM531" s="27"/>
      <c r="AN531" s="27"/>
      <c r="AO531" s="27"/>
      <c r="AP531" s="27"/>
      <c r="AQ531" s="27"/>
      <c r="AR531" s="27"/>
      <c r="AS531" s="27"/>
      <c r="AT531" s="27"/>
      <c r="AU531" s="27"/>
      <c r="AV531" s="27"/>
      <c r="AW531" s="27"/>
      <c r="AX531" s="27"/>
      <c r="AY531" s="27"/>
      <c r="AZ531" s="27"/>
      <c r="BA531" s="27"/>
      <c r="BB531" s="27"/>
      <c r="BC531" s="27"/>
      <c r="BD531" s="27"/>
      <c r="BE531" s="27"/>
      <c r="BF531" s="27"/>
      <c r="BG531" s="27"/>
      <c r="BH531" s="27"/>
      <c r="BI531" s="27"/>
      <c r="BJ531" s="27"/>
      <c r="BK531" s="27"/>
      <c r="BL531" s="27"/>
      <c r="BM531" s="27"/>
      <c r="BN531" s="27"/>
      <c r="BO531" s="27"/>
      <c r="BP531" s="27"/>
      <c r="BQ531" s="27"/>
      <c r="BR531" s="27"/>
      <c r="BS531" s="27"/>
      <c r="BT531" s="27"/>
      <c r="BU531" s="27"/>
      <c r="BV531" s="27"/>
      <c r="BW531" s="27"/>
      <c r="BX531" s="27"/>
      <c r="BY531" s="27"/>
      <c r="BZ531" s="27"/>
      <c r="CA531" s="27"/>
      <c r="CB531" s="27"/>
    </row>
    <row r="532" spans="1:80" x14ac:dyDescent="0.25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AG532" s="27"/>
      <c r="AH532" s="27"/>
      <c r="AI532" s="27"/>
      <c r="AJ532" s="27"/>
      <c r="AK532" s="27"/>
      <c r="AL532" s="27"/>
      <c r="AM532" s="27"/>
      <c r="AN532" s="27"/>
      <c r="AO532" s="27"/>
      <c r="AP532" s="27"/>
      <c r="AQ532" s="27"/>
      <c r="AR532" s="27"/>
      <c r="AS532" s="27"/>
      <c r="AT532" s="27"/>
      <c r="AU532" s="27"/>
      <c r="AV532" s="27"/>
      <c r="AW532" s="27"/>
      <c r="AX532" s="27"/>
      <c r="AY532" s="27"/>
      <c r="AZ532" s="27"/>
      <c r="BA532" s="27"/>
      <c r="BB532" s="27"/>
      <c r="BC532" s="27"/>
      <c r="BD532" s="27"/>
      <c r="BE532" s="27"/>
      <c r="BF532" s="27"/>
      <c r="BG532" s="27"/>
      <c r="BH532" s="27"/>
      <c r="BI532" s="27"/>
      <c r="BJ532" s="27"/>
      <c r="BK532" s="27"/>
      <c r="BL532" s="27"/>
      <c r="BM532" s="27"/>
      <c r="BN532" s="27"/>
      <c r="BO532" s="27"/>
      <c r="BP532" s="27"/>
      <c r="BQ532" s="27"/>
      <c r="BR532" s="27"/>
      <c r="BS532" s="27"/>
      <c r="BT532" s="27"/>
      <c r="BU532" s="27"/>
      <c r="BV532" s="27"/>
      <c r="BW532" s="27"/>
      <c r="BX532" s="27"/>
      <c r="BY532" s="27"/>
      <c r="BZ532" s="27"/>
      <c r="CA532" s="27"/>
      <c r="CB532" s="27"/>
    </row>
    <row r="533" spans="1:80" x14ac:dyDescent="0.25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AG533" s="27"/>
      <c r="AH533" s="27"/>
      <c r="AI533" s="27"/>
      <c r="AJ533" s="27"/>
      <c r="AK533" s="27"/>
      <c r="AL533" s="27"/>
      <c r="AM533" s="27"/>
      <c r="AN533" s="27"/>
      <c r="AO533" s="27"/>
      <c r="AP533" s="27"/>
      <c r="AQ533" s="27"/>
      <c r="AR533" s="27"/>
      <c r="AS533" s="27"/>
      <c r="AT533" s="27"/>
      <c r="AU533" s="27"/>
      <c r="AV533" s="27"/>
      <c r="AW533" s="27"/>
      <c r="AX533" s="27"/>
      <c r="AY533" s="27"/>
      <c r="AZ533" s="27"/>
      <c r="BA533" s="27"/>
      <c r="BB533" s="27"/>
      <c r="BC533" s="27"/>
      <c r="BD533" s="27"/>
      <c r="BE533" s="27"/>
      <c r="BF533" s="27"/>
      <c r="BG533" s="27"/>
      <c r="BH533" s="27"/>
      <c r="BI533" s="27"/>
      <c r="BJ533" s="27"/>
      <c r="BK533" s="27"/>
      <c r="BL533" s="27"/>
      <c r="BM533" s="27"/>
      <c r="BN533" s="27"/>
      <c r="BO533" s="27"/>
      <c r="BP533" s="27"/>
      <c r="BQ533" s="27"/>
      <c r="BR533" s="27"/>
      <c r="BS533" s="27"/>
      <c r="BT533" s="27"/>
      <c r="BU533" s="27"/>
      <c r="BV533" s="27"/>
      <c r="BW533" s="27"/>
      <c r="BX533" s="27"/>
      <c r="BY533" s="27"/>
      <c r="BZ533" s="27"/>
      <c r="CA533" s="27"/>
      <c r="CB533" s="27"/>
    </row>
    <row r="534" spans="1:80" x14ac:dyDescent="0.25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AG534" s="27"/>
      <c r="AH534" s="27"/>
      <c r="AI534" s="27"/>
      <c r="AJ534" s="27"/>
      <c r="AK534" s="27"/>
      <c r="AL534" s="27"/>
      <c r="AM534" s="27"/>
      <c r="AN534" s="27"/>
      <c r="AO534" s="27"/>
      <c r="AP534" s="27"/>
      <c r="AQ534" s="27"/>
      <c r="AR534" s="27"/>
      <c r="AS534" s="27"/>
      <c r="AT534" s="27"/>
      <c r="AU534" s="27"/>
      <c r="AV534" s="27"/>
      <c r="AW534" s="27"/>
      <c r="AX534" s="27"/>
      <c r="AY534" s="27"/>
      <c r="AZ534" s="27"/>
      <c r="BA534" s="27"/>
      <c r="BB534" s="27"/>
      <c r="BC534" s="27"/>
      <c r="BD534" s="27"/>
      <c r="BE534" s="27"/>
      <c r="BF534" s="27"/>
      <c r="BG534" s="27"/>
      <c r="BH534" s="27"/>
      <c r="BI534" s="27"/>
      <c r="BJ534" s="27"/>
      <c r="BK534" s="27"/>
      <c r="BL534" s="27"/>
      <c r="BM534" s="27"/>
      <c r="BN534" s="27"/>
      <c r="BO534" s="27"/>
      <c r="BP534" s="27"/>
      <c r="BQ534" s="27"/>
      <c r="BR534" s="27"/>
      <c r="BS534" s="27"/>
      <c r="BT534" s="27"/>
      <c r="BU534" s="27"/>
      <c r="BV534" s="27"/>
      <c r="BW534" s="27"/>
      <c r="BX534" s="27"/>
      <c r="BY534" s="27"/>
      <c r="BZ534" s="27"/>
      <c r="CA534" s="27"/>
      <c r="CB534" s="27"/>
    </row>
    <row r="535" spans="1:80" x14ac:dyDescent="0.2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AG535" s="27"/>
      <c r="AH535" s="27"/>
      <c r="AI535" s="27"/>
      <c r="AJ535" s="27"/>
      <c r="AK535" s="27"/>
      <c r="AL535" s="27"/>
      <c r="AM535" s="27"/>
      <c r="AN535" s="27"/>
      <c r="AO535" s="27"/>
      <c r="AP535" s="27"/>
      <c r="AQ535" s="27"/>
      <c r="AR535" s="27"/>
      <c r="AS535" s="27"/>
      <c r="AT535" s="27"/>
      <c r="AU535" s="27"/>
      <c r="AV535" s="27"/>
      <c r="AW535" s="27"/>
      <c r="AX535" s="27"/>
      <c r="AY535" s="27"/>
      <c r="AZ535" s="27"/>
      <c r="BA535" s="27"/>
      <c r="BB535" s="27"/>
      <c r="BC535" s="27"/>
      <c r="BD535" s="27"/>
      <c r="BE535" s="27"/>
      <c r="BF535" s="27"/>
      <c r="BG535" s="27"/>
      <c r="BH535" s="27"/>
      <c r="BI535" s="27"/>
      <c r="BJ535" s="27"/>
      <c r="BK535" s="27"/>
      <c r="BL535" s="27"/>
      <c r="BM535" s="27"/>
      <c r="BN535" s="27"/>
      <c r="BO535" s="27"/>
      <c r="BP535" s="27"/>
      <c r="BQ535" s="27"/>
      <c r="BR535" s="27"/>
      <c r="BS535" s="27"/>
      <c r="BT535" s="27"/>
      <c r="BU535" s="27"/>
      <c r="BV535" s="27"/>
      <c r="BW535" s="27"/>
      <c r="BX535" s="27"/>
      <c r="BY535" s="27"/>
      <c r="BZ535" s="27"/>
      <c r="CA535" s="27"/>
      <c r="CB535" s="27"/>
    </row>
    <row r="536" spans="1:80" x14ac:dyDescent="0.25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  <c r="BG536" s="27"/>
      <c r="BH536" s="27"/>
      <c r="BI536" s="27"/>
      <c r="BJ536" s="27"/>
      <c r="BK536" s="27"/>
      <c r="BL536" s="27"/>
      <c r="BM536" s="27"/>
      <c r="BN536" s="27"/>
      <c r="BO536" s="27"/>
      <c r="BP536" s="27"/>
      <c r="BQ536" s="27"/>
      <c r="BR536" s="27"/>
      <c r="BS536" s="27"/>
      <c r="BT536" s="27"/>
      <c r="BU536" s="27"/>
      <c r="BV536" s="27"/>
      <c r="BW536" s="27"/>
      <c r="BX536" s="27"/>
      <c r="BY536" s="27"/>
      <c r="BZ536" s="27"/>
      <c r="CA536" s="27"/>
      <c r="CB536" s="27"/>
    </row>
    <row r="537" spans="1:80" x14ac:dyDescent="0.25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  <c r="AZ537" s="27"/>
      <c r="BA537" s="27"/>
      <c r="BB537" s="27"/>
      <c r="BC537" s="27"/>
      <c r="BD537" s="27"/>
      <c r="BE537" s="27"/>
      <c r="BF537" s="27"/>
      <c r="BG537" s="27"/>
      <c r="BH537" s="27"/>
      <c r="BI537" s="27"/>
      <c r="BJ537" s="27"/>
      <c r="BK537" s="27"/>
      <c r="BL537" s="27"/>
      <c r="BM537" s="27"/>
      <c r="BN537" s="27"/>
      <c r="BO537" s="27"/>
      <c r="BP537" s="27"/>
      <c r="BQ537" s="27"/>
      <c r="BR537" s="27"/>
      <c r="BS537" s="27"/>
      <c r="BT537" s="27"/>
      <c r="BU537" s="27"/>
      <c r="BV537" s="27"/>
      <c r="BW537" s="27"/>
      <c r="BX537" s="27"/>
      <c r="BY537" s="27"/>
      <c r="BZ537" s="27"/>
      <c r="CA537" s="27"/>
      <c r="CB537" s="27"/>
    </row>
    <row r="538" spans="1:80" x14ac:dyDescent="0.25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  <c r="BG538" s="27"/>
      <c r="BH538" s="27"/>
      <c r="BI538" s="27"/>
      <c r="BJ538" s="27"/>
      <c r="BK538" s="27"/>
      <c r="BL538" s="27"/>
      <c r="BM538" s="27"/>
      <c r="BN538" s="27"/>
      <c r="BO538" s="27"/>
      <c r="BP538" s="27"/>
      <c r="BQ538" s="27"/>
      <c r="BR538" s="27"/>
      <c r="BS538" s="27"/>
      <c r="BT538" s="27"/>
      <c r="BU538" s="27"/>
      <c r="BV538" s="27"/>
      <c r="BW538" s="27"/>
      <c r="BX538" s="27"/>
      <c r="BY538" s="27"/>
      <c r="BZ538" s="27"/>
      <c r="CA538" s="27"/>
      <c r="CB538" s="27"/>
    </row>
    <row r="539" spans="1:80" x14ac:dyDescent="0.25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  <c r="AZ539" s="27"/>
      <c r="BA539" s="27"/>
      <c r="BB539" s="27"/>
      <c r="BC539" s="27"/>
      <c r="BD539" s="27"/>
      <c r="BE539" s="27"/>
      <c r="BF539" s="27"/>
      <c r="BG539" s="27"/>
      <c r="BH539" s="27"/>
      <c r="BI539" s="27"/>
      <c r="BJ539" s="27"/>
      <c r="BK539" s="27"/>
      <c r="BL539" s="27"/>
      <c r="BM539" s="27"/>
      <c r="BN539" s="27"/>
      <c r="BO539" s="27"/>
      <c r="BP539" s="27"/>
      <c r="BQ539" s="27"/>
      <c r="BR539" s="27"/>
      <c r="BS539" s="27"/>
      <c r="BT539" s="27"/>
      <c r="BU539" s="27"/>
      <c r="BV539" s="27"/>
      <c r="BW539" s="27"/>
      <c r="BX539" s="27"/>
      <c r="BY539" s="27"/>
      <c r="BZ539" s="27"/>
      <c r="CA539" s="27"/>
      <c r="CB539" s="27"/>
    </row>
    <row r="540" spans="1:80" x14ac:dyDescent="0.25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  <c r="BG540" s="27"/>
      <c r="BH540" s="27"/>
      <c r="BI540" s="27"/>
      <c r="BJ540" s="27"/>
      <c r="BK540" s="27"/>
      <c r="BL540" s="27"/>
      <c r="BM540" s="27"/>
      <c r="BN540" s="27"/>
      <c r="BO540" s="27"/>
      <c r="BP540" s="27"/>
      <c r="BQ540" s="27"/>
      <c r="BR540" s="27"/>
      <c r="BS540" s="27"/>
      <c r="BT540" s="27"/>
      <c r="BU540" s="27"/>
      <c r="BV540" s="27"/>
      <c r="BW540" s="27"/>
      <c r="BX540" s="27"/>
      <c r="BY540" s="27"/>
      <c r="BZ540" s="27"/>
      <c r="CA540" s="27"/>
      <c r="CB540" s="27"/>
    </row>
    <row r="541" spans="1:80" x14ac:dyDescent="0.25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  <c r="AY541" s="27"/>
      <c r="AZ541" s="27"/>
      <c r="BA541" s="27"/>
      <c r="BB541" s="27"/>
      <c r="BC541" s="27"/>
      <c r="BD541" s="27"/>
      <c r="BE541" s="27"/>
      <c r="BF541" s="27"/>
      <c r="BG541" s="27"/>
      <c r="BH541" s="27"/>
      <c r="BI541" s="27"/>
      <c r="BJ541" s="27"/>
      <c r="BK541" s="27"/>
      <c r="BL541" s="27"/>
      <c r="BM541" s="27"/>
      <c r="BN541" s="27"/>
      <c r="BO541" s="27"/>
      <c r="BP541" s="27"/>
      <c r="BQ541" s="27"/>
      <c r="BR541" s="27"/>
      <c r="BS541" s="27"/>
      <c r="BT541" s="27"/>
      <c r="BU541" s="27"/>
      <c r="BV541" s="27"/>
      <c r="BW541" s="27"/>
      <c r="BX541" s="27"/>
      <c r="BY541" s="27"/>
      <c r="BZ541" s="27"/>
      <c r="CA541" s="27"/>
      <c r="CB541" s="27"/>
    </row>
    <row r="542" spans="1:80" x14ac:dyDescent="0.25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/>
      <c r="BA542" s="27"/>
      <c r="BB542" s="27"/>
      <c r="BC542" s="27"/>
      <c r="BD542" s="27"/>
      <c r="BE542" s="27"/>
      <c r="BF542" s="27"/>
      <c r="BG542" s="27"/>
      <c r="BH542" s="27"/>
      <c r="BI542" s="27"/>
      <c r="BJ542" s="27"/>
      <c r="BK542" s="27"/>
      <c r="BL542" s="27"/>
      <c r="BM542" s="27"/>
      <c r="BN542" s="27"/>
      <c r="BO542" s="27"/>
      <c r="BP542" s="27"/>
      <c r="BQ542" s="27"/>
      <c r="BR542" s="27"/>
      <c r="BS542" s="27"/>
      <c r="BT542" s="27"/>
      <c r="BU542" s="27"/>
      <c r="BV542" s="27"/>
      <c r="BW542" s="27"/>
      <c r="BX542" s="27"/>
      <c r="BY542" s="27"/>
      <c r="BZ542" s="27"/>
      <c r="CA542" s="27"/>
      <c r="CB542" s="27"/>
    </row>
    <row r="543" spans="1:80" x14ac:dyDescent="0.25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  <c r="BM543" s="27"/>
      <c r="BN543" s="27"/>
      <c r="BO543" s="27"/>
      <c r="BP543" s="27"/>
      <c r="BQ543" s="27"/>
      <c r="BR543" s="27"/>
      <c r="BS543" s="27"/>
      <c r="BT543" s="27"/>
      <c r="BU543" s="27"/>
      <c r="BV543" s="27"/>
      <c r="BW543" s="27"/>
      <c r="BX543" s="27"/>
      <c r="BY543" s="27"/>
      <c r="BZ543" s="27"/>
      <c r="CA543" s="27"/>
      <c r="CB543" s="27"/>
    </row>
    <row r="544" spans="1:80" x14ac:dyDescent="0.25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  <c r="AY544" s="27"/>
      <c r="AZ544" s="27"/>
      <c r="BA544" s="27"/>
      <c r="BB544" s="27"/>
      <c r="BC544" s="27"/>
      <c r="BD544" s="27"/>
      <c r="BE544" s="27"/>
      <c r="BF544" s="27"/>
      <c r="BG544" s="27"/>
      <c r="BH544" s="27"/>
      <c r="BI544" s="27"/>
      <c r="BJ544" s="27"/>
      <c r="BK544" s="27"/>
      <c r="BL544" s="27"/>
      <c r="BM544" s="27"/>
      <c r="BN544" s="27"/>
      <c r="BO544" s="27"/>
      <c r="BP544" s="27"/>
      <c r="BQ544" s="27"/>
      <c r="BR544" s="27"/>
      <c r="BS544" s="27"/>
      <c r="BT544" s="27"/>
      <c r="BU544" s="27"/>
      <c r="BV544" s="27"/>
      <c r="BW544" s="27"/>
      <c r="BX544" s="27"/>
      <c r="BY544" s="27"/>
      <c r="BZ544" s="27"/>
      <c r="CA544" s="27"/>
      <c r="CB544" s="27"/>
    </row>
    <row r="545" spans="1:80" x14ac:dyDescent="0.2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  <c r="BG545" s="27"/>
      <c r="BH545" s="27"/>
      <c r="BI545" s="27"/>
      <c r="BJ545" s="27"/>
      <c r="BK545" s="27"/>
      <c r="BL545" s="27"/>
      <c r="BM545" s="27"/>
      <c r="BN545" s="27"/>
      <c r="BO545" s="27"/>
      <c r="BP545" s="27"/>
      <c r="BQ545" s="27"/>
      <c r="BR545" s="27"/>
      <c r="BS545" s="27"/>
      <c r="BT545" s="27"/>
      <c r="BU545" s="27"/>
      <c r="BV545" s="27"/>
      <c r="BW545" s="27"/>
      <c r="BX545" s="27"/>
      <c r="BY545" s="27"/>
      <c r="BZ545" s="27"/>
      <c r="CA545" s="27"/>
      <c r="CB545" s="27"/>
    </row>
    <row r="546" spans="1:80" x14ac:dyDescent="0.25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  <c r="AZ546" s="27"/>
      <c r="BA546" s="27"/>
      <c r="BB546" s="27"/>
      <c r="BC546" s="27"/>
      <c r="BD546" s="27"/>
      <c r="BE546" s="27"/>
      <c r="BF546" s="27"/>
      <c r="BG546" s="27"/>
      <c r="BH546" s="27"/>
      <c r="BI546" s="27"/>
      <c r="BJ546" s="27"/>
      <c r="BK546" s="27"/>
      <c r="BL546" s="27"/>
      <c r="BM546" s="27"/>
      <c r="BN546" s="27"/>
      <c r="BO546" s="27"/>
      <c r="BP546" s="27"/>
      <c r="BQ546" s="27"/>
      <c r="BR546" s="27"/>
      <c r="BS546" s="27"/>
      <c r="BT546" s="27"/>
      <c r="BU546" s="27"/>
      <c r="BV546" s="27"/>
      <c r="BW546" s="27"/>
      <c r="BX546" s="27"/>
      <c r="BY546" s="27"/>
      <c r="BZ546" s="27"/>
      <c r="CA546" s="27"/>
      <c r="CB546" s="27"/>
    </row>
    <row r="547" spans="1:80" x14ac:dyDescent="0.25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  <c r="BG547" s="27"/>
      <c r="BH547" s="27"/>
      <c r="BI547" s="27"/>
      <c r="BJ547" s="27"/>
      <c r="BK547" s="27"/>
      <c r="BL547" s="27"/>
      <c r="BM547" s="27"/>
      <c r="BN547" s="27"/>
      <c r="BO547" s="27"/>
      <c r="BP547" s="27"/>
      <c r="BQ547" s="27"/>
      <c r="BR547" s="27"/>
      <c r="BS547" s="27"/>
      <c r="BT547" s="27"/>
      <c r="BU547" s="27"/>
      <c r="BV547" s="27"/>
      <c r="BW547" s="27"/>
      <c r="BX547" s="27"/>
      <c r="BY547" s="27"/>
      <c r="BZ547" s="27"/>
      <c r="CA547" s="27"/>
      <c r="CB547" s="27"/>
    </row>
    <row r="548" spans="1:80" x14ac:dyDescent="0.25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  <c r="AY548" s="27"/>
      <c r="AZ548" s="27"/>
      <c r="BA548" s="27"/>
      <c r="BB548" s="27"/>
      <c r="BC548" s="27"/>
      <c r="BD548" s="27"/>
      <c r="BE548" s="27"/>
      <c r="BF548" s="27"/>
      <c r="BG548" s="27"/>
      <c r="BH548" s="27"/>
      <c r="BI548" s="27"/>
      <c r="BJ548" s="27"/>
      <c r="BK548" s="27"/>
      <c r="BL548" s="27"/>
      <c r="BM548" s="27"/>
      <c r="BN548" s="27"/>
      <c r="BO548" s="27"/>
      <c r="BP548" s="27"/>
      <c r="BQ548" s="27"/>
      <c r="BR548" s="27"/>
      <c r="BS548" s="27"/>
      <c r="BT548" s="27"/>
      <c r="BU548" s="27"/>
      <c r="BV548" s="27"/>
      <c r="BW548" s="27"/>
      <c r="BX548" s="27"/>
      <c r="BY548" s="27"/>
      <c r="BZ548" s="27"/>
      <c r="CA548" s="27"/>
      <c r="CB548" s="27"/>
    </row>
    <row r="549" spans="1:80" x14ac:dyDescent="0.25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  <c r="BG549" s="27"/>
      <c r="BH549" s="27"/>
      <c r="BI549" s="27"/>
      <c r="BJ549" s="27"/>
      <c r="BK549" s="27"/>
      <c r="BL549" s="27"/>
      <c r="BM549" s="27"/>
      <c r="BN549" s="27"/>
      <c r="BO549" s="27"/>
      <c r="BP549" s="27"/>
      <c r="BQ549" s="27"/>
      <c r="BR549" s="27"/>
      <c r="BS549" s="27"/>
      <c r="BT549" s="27"/>
      <c r="BU549" s="27"/>
      <c r="BV549" s="27"/>
      <c r="BW549" s="27"/>
      <c r="BX549" s="27"/>
      <c r="BY549" s="27"/>
      <c r="BZ549" s="27"/>
      <c r="CA549" s="27"/>
      <c r="CB549" s="27"/>
    </row>
    <row r="550" spans="1:80" x14ac:dyDescent="0.25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  <c r="BG550" s="27"/>
      <c r="BH550" s="27"/>
      <c r="BI550" s="27"/>
      <c r="BJ550" s="27"/>
      <c r="BK550" s="27"/>
      <c r="BL550" s="27"/>
      <c r="BM550" s="27"/>
      <c r="BN550" s="27"/>
      <c r="BO550" s="27"/>
      <c r="BP550" s="27"/>
      <c r="BQ550" s="27"/>
      <c r="BR550" s="27"/>
      <c r="BS550" s="27"/>
      <c r="BT550" s="27"/>
      <c r="BU550" s="27"/>
      <c r="BV550" s="27"/>
      <c r="BW550" s="27"/>
      <c r="BX550" s="27"/>
      <c r="BY550" s="27"/>
      <c r="BZ550" s="27"/>
      <c r="CA550" s="27"/>
      <c r="CB550" s="27"/>
    </row>
    <row r="551" spans="1:80" x14ac:dyDescent="0.25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  <c r="AZ551" s="27"/>
      <c r="BA551" s="27"/>
      <c r="BB551" s="27"/>
      <c r="BC551" s="27"/>
      <c r="BD551" s="27"/>
      <c r="BE551" s="27"/>
      <c r="BF551" s="27"/>
      <c r="BG551" s="27"/>
      <c r="BH551" s="27"/>
      <c r="BI551" s="27"/>
      <c r="BJ551" s="27"/>
      <c r="BK551" s="27"/>
      <c r="BL551" s="27"/>
      <c r="BM551" s="27"/>
      <c r="BN551" s="27"/>
      <c r="BO551" s="27"/>
      <c r="BP551" s="27"/>
      <c r="BQ551" s="27"/>
      <c r="BR551" s="27"/>
      <c r="BS551" s="27"/>
      <c r="BT551" s="27"/>
      <c r="BU551" s="27"/>
      <c r="BV551" s="27"/>
      <c r="BW551" s="27"/>
      <c r="BX551" s="27"/>
      <c r="BY551" s="27"/>
      <c r="BZ551" s="27"/>
      <c r="CA551" s="27"/>
      <c r="CB551" s="27"/>
    </row>
    <row r="552" spans="1:80" x14ac:dyDescent="0.25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  <c r="BG552" s="27"/>
      <c r="BH552" s="27"/>
      <c r="BI552" s="27"/>
      <c r="BJ552" s="27"/>
      <c r="BK552" s="27"/>
      <c r="BL552" s="27"/>
      <c r="BM552" s="27"/>
      <c r="BN552" s="27"/>
      <c r="BO552" s="27"/>
      <c r="BP552" s="27"/>
      <c r="BQ552" s="27"/>
      <c r="BR552" s="27"/>
      <c r="BS552" s="27"/>
      <c r="BT552" s="27"/>
      <c r="BU552" s="27"/>
      <c r="BV552" s="27"/>
      <c r="BW552" s="27"/>
      <c r="BX552" s="27"/>
      <c r="BY552" s="27"/>
      <c r="BZ552" s="27"/>
      <c r="CA552" s="27"/>
      <c r="CB552" s="27"/>
    </row>
    <row r="553" spans="1:80" x14ac:dyDescent="0.25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  <c r="BG553" s="27"/>
      <c r="BH553" s="27"/>
      <c r="BI553" s="27"/>
      <c r="BJ553" s="27"/>
      <c r="BK553" s="27"/>
      <c r="BL553" s="27"/>
      <c r="BM553" s="27"/>
      <c r="BN553" s="27"/>
      <c r="BO553" s="27"/>
      <c r="BP553" s="27"/>
      <c r="BQ553" s="27"/>
      <c r="BR553" s="27"/>
      <c r="BS553" s="27"/>
      <c r="BT553" s="27"/>
      <c r="BU553" s="27"/>
      <c r="BV553" s="27"/>
      <c r="BW553" s="27"/>
      <c r="BX553" s="27"/>
      <c r="BY553" s="27"/>
      <c r="BZ553" s="27"/>
      <c r="CA553" s="27"/>
      <c r="CB553" s="27"/>
    </row>
    <row r="554" spans="1:80" x14ac:dyDescent="0.25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  <c r="AZ554" s="27"/>
      <c r="BA554" s="27"/>
      <c r="BB554" s="27"/>
      <c r="BC554" s="27"/>
      <c r="BD554" s="27"/>
      <c r="BE554" s="27"/>
      <c r="BF554" s="27"/>
      <c r="BG554" s="27"/>
      <c r="BH554" s="27"/>
      <c r="BI554" s="27"/>
      <c r="BJ554" s="27"/>
      <c r="BK554" s="27"/>
      <c r="BL554" s="27"/>
      <c r="BM554" s="27"/>
      <c r="BN554" s="27"/>
      <c r="BO554" s="27"/>
      <c r="BP554" s="27"/>
      <c r="BQ554" s="27"/>
      <c r="BR554" s="27"/>
      <c r="BS554" s="27"/>
      <c r="BT554" s="27"/>
      <c r="BU554" s="27"/>
      <c r="BV554" s="27"/>
      <c r="BW554" s="27"/>
      <c r="BX554" s="27"/>
      <c r="BY554" s="27"/>
      <c r="BZ554" s="27"/>
      <c r="CA554" s="27"/>
      <c r="CB554" s="27"/>
    </row>
    <row r="555" spans="1:80" x14ac:dyDescent="0.2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  <c r="BM555" s="27"/>
      <c r="BN555" s="27"/>
      <c r="BO555" s="27"/>
      <c r="BP555" s="27"/>
      <c r="BQ555" s="27"/>
      <c r="BR555" s="27"/>
      <c r="BS555" s="27"/>
      <c r="BT555" s="27"/>
      <c r="BU555" s="27"/>
      <c r="BV555" s="27"/>
      <c r="BW555" s="27"/>
      <c r="BX555" s="27"/>
      <c r="BY555" s="27"/>
      <c r="BZ555" s="27"/>
      <c r="CA555" s="27"/>
      <c r="CB555" s="27"/>
    </row>
    <row r="556" spans="1:80" x14ac:dyDescent="0.25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  <c r="AY556" s="27"/>
      <c r="AZ556" s="27"/>
      <c r="BA556" s="27"/>
      <c r="BB556" s="27"/>
      <c r="BC556" s="27"/>
      <c r="BD556" s="27"/>
      <c r="BE556" s="27"/>
      <c r="BF556" s="27"/>
      <c r="BG556" s="27"/>
      <c r="BH556" s="27"/>
      <c r="BI556" s="27"/>
      <c r="BJ556" s="27"/>
      <c r="BK556" s="27"/>
      <c r="BL556" s="27"/>
      <c r="BM556" s="27"/>
      <c r="BN556" s="27"/>
      <c r="BO556" s="27"/>
      <c r="BP556" s="27"/>
      <c r="BQ556" s="27"/>
      <c r="BR556" s="27"/>
      <c r="BS556" s="27"/>
      <c r="BT556" s="27"/>
      <c r="BU556" s="27"/>
      <c r="BV556" s="27"/>
      <c r="BW556" s="27"/>
      <c r="BX556" s="27"/>
      <c r="BY556" s="27"/>
      <c r="BZ556" s="27"/>
      <c r="CA556" s="27"/>
      <c r="CB556" s="27"/>
    </row>
    <row r="557" spans="1:80" x14ac:dyDescent="0.25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  <c r="BG557" s="27"/>
      <c r="BH557" s="27"/>
      <c r="BI557" s="27"/>
      <c r="BJ557" s="27"/>
      <c r="BK557" s="27"/>
      <c r="BL557" s="27"/>
      <c r="BM557" s="27"/>
      <c r="BN557" s="27"/>
      <c r="BO557" s="27"/>
      <c r="BP557" s="27"/>
      <c r="BQ557" s="27"/>
      <c r="BR557" s="27"/>
      <c r="BS557" s="27"/>
      <c r="BT557" s="27"/>
      <c r="BU557" s="27"/>
      <c r="BV557" s="27"/>
      <c r="BW557" s="27"/>
      <c r="BX557" s="27"/>
      <c r="BY557" s="27"/>
      <c r="BZ557" s="27"/>
      <c r="CA557" s="27"/>
      <c r="CB557" s="27"/>
    </row>
    <row r="558" spans="1:80" x14ac:dyDescent="0.25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  <c r="BG558" s="27"/>
      <c r="BH558" s="27"/>
      <c r="BI558" s="27"/>
      <c r="BJ558" s="27"/>
      <c r="BK558" s="27"/>
      <c r="BL558" s="27"/>
      <c r="BM558" s="27"/>
      <c r="BN558" s="27"/>
      <c r="BO558" s="27"/>
      <c r="BP558" s="27"/>
      <c r="BQ558" s="27"/>
      <c r="BR558" s="27"/>
      <c r="BS558" s="27"/>
      <c r="BT558" s="27"/>
      <c r="BU558" s="27"/>
      <c r="BV558" s="27"/>
      <c r="BW558" s="27"/>
      <c r="BX558" s="27"/>
      <c r="BY558" s="27"/>
      <c r="BZ558" s="27"/>
      <c r="CA558" s="27"/>
      <c r="CB558" s="27"/>
    </row>
    <row r="559" spans="1:80" x14ac:dyDescent="0.25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  <c r="BG559" s="27"/>
      <c r="BH559" s="27"/>
      <c r="BI559" s="27"/>
      <c r="BJ559" s="27"/>
      <c r="BK559" s="27"/>
      <c r="BL559" s="27"/>
      <c r="BM559" s="27"/>
      <c r="BN559" s="27"/>
      <c r="BO559" s="27"/>
      <c r="BP559" s="27"/>
      <c r="BQ559" s="27"/>
      <c r="BR559" s="27"/>
      <c r="BS559" s="27"/>
      <c r="BT559" s="27"/>
      <c r="BU559" s="27"/>
      <c r="BV559" s="27"/>
      <c r="BW559" s="27"/>
      <c r="BX559" s="27"/>
      <c r="BY559" s="27"/>
      <c r="BZ559" s="27"/>
      <c r="CA559" s="27"/>
      <c r="CB559" s="27"/>
    </row>
    <row r="560" spans="1:80" x14ac:dyDescent="0.25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AG560" s="27"/>
      <c r="AH560" s="27"/>
      <c r="AI560" s="27"/>
      <c r="AJ560" s="27"/>
      <c r="AK560" s="27"/>
      <c r="AL560" s="27"/>
      <c r="AM560" s="27"/>
      <c r="AN560" s="27"/>
      <c r="AO560" s="27"/>
      <c r="AP560" s="27"/>
      <c r="AQ560" s="27"/>
      <c r="AR560" s="27"/>
      <c r="AS560" s="27"/>
      <c r="AT560" s="27"/>
      <c r="AU560" s="27"/>
      <c r="AV560" s="27"/>
      <c r="AW560" s="27"/>
      <c r="AX560" s="27"/>
      <c r="AY560" s="27"/>
      <c r="AZ560" s="27"/>
      <c r="BA560" s="27"/>
      <c r="BB560" s="27"/>
      <c r="BC560" s="27"/>
      <c r="BD560" s="27"/>
      <c r="BE560" s="27"/>
      <c r="BF560" s="27"/>
      <c r="BG560" s="27"/>
      <c r="BH560" s="27"/>
      <c r="BI560" s="27"/>
      <c r="BJ560" s="27"/>
      <c r="BK560" s="27"/>
      <c r="BL560" s="27"/>
      <c r="BM560" s="27"/>
      <c r="BN560" s="27"/>
      <c r="BO560" s="27"/>
      <c r="BP560" s="27"/>
      <c r="BQ560" s="27"/>
      <c r="BR560" s="27"/>
      <c r="BS560" s="27"/>
      <c r="BT560" s="27"/>
      <c r="BU560" s="27"/>
      <c r="BV560" s="27"/>
      <c r="BW560" s="27"/>
      <c r="BX560" s="27"/>
      <c r="BY560" s="27"/>
      <c r="BZ560" s="27"/>
      <c r="CA560" s="27"/>
      <c r="CB560" s="27"/>
    </row>
    <row r="561" spans="1:80" x14ac:dyDescent="0.25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AG561" s="27"/>
      <c r="AH561" s="27"/>
      <c r="AI561" s="27"/>
      <c r="AJ561" s="27"/>
      <c r="AK561" s="27"/>
      <c r="AL561" s="27"/>
      <c r="AM561" s="27"/>
      <c r="AN561" s="27"/>
      <c r="AO561" s="27"/>
      <c r="AP561" s="27"/>
      <c r="AQ561" s="27"/>
      <c r="AR561" s="27"/>
      <c r="AS561" s="27"/>
      <c r="AT561" s="27"/>
      <c r="AU561" s="27"/>
      <c r="AV561" s="27"/>
      <c r="AW561" s="27"/>
      <c r="AX561" s="27"/>
      <c r="AY561" s="27"/>
      <c r="AZ561" s="27"/>
      <c r="BA561" s="27"/>
      <c r="BB561" s="27"/>
      <c r="BC561" s="27"/>
      <c r="BD561" s="27"/>
      <c r="BE561" s="27"/>
      <c r="BF561" s="27"/>
      <c r="BG561" s="27"/>
      <c r="BH561" s="27"/>
      <c r="BI561" s="27"/>
      <c r="BJ561" s="27"/>
      <c r="BK561" s="27"/>
      <c r="BL561" s="27"/>
      <c r="BM561" s="27"/>
      <c r="BN561" s="27"/>
      <c r="BO561" s="27"/>
      <c r="BP561" s="27"/>
      <c r="BQ561" s="27"/>
      <c r="BR561" s="27"/>
      <c r="BS561" s="27"/>
      <c r="BT561" s="27"/>
      <c r="BU561" s="27"/>
      <c r="BV561" s="27"/>
      <c r="BW561" s="27"/>
      <c r="BX561" s="27"/>
      <c r="BY561" s="27"/>
      <c r="BZ561" s="27"/>
      <c r="CA561" s="27"/>
      <c r="CB561" s="27"/>
    </row>
    <row r="562" spans="1:80" x14ac:dyDescent="0.25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AG562" s="27"/>
      <c r="AH562" s="27"/>
      <c r="AI562" s="27"/>
      <c r="AJ562" s="27"/>
      <c r="AK562" s="27"/>
      <c r="AL562" s="27"/>
      <c r="AM562" s="27"/>
      <c r="AN562" s="27"/>
      <c r="AO562" s="27"/>
      <c r="AP562" s="27"/>
      <c r="AQ562" s="27"/>
      <c r="AR562" s="27"/>
      <c r="AS562" s="27"/>
      <c r="AT562" s="27"/>
      <c r="AU562" s="27"/>
      <c r="AV562" s="27"/>
      <c r="AW562" s="27"/>
      <c r="AX562" s="27"/>
      <c r="AY562" s="27"/>
      <c r="AZ562" s="27"/>
      <c r="BA562" s="27"/>
      <c r="BB562" s="27"/>
      <c r="BC562" s="27"/>
      <c r="BD562" s="27"/>
      <c r="BE562" s="27"/>
      <c r="BF562" s="27"/>
      <c r="BG562" s="27"/>
      <c r="BH562" s="27"/>
      <c r="BI562" s="27"/>
      <c r="BJ562" s="27"/>
      <c r="BK562" s="27"/>
      <c r="BL562" s="27"/>
      <c r="BM562" s="27"/>
      <c r="BN562" s="27"/>
      <c r="BO562" s="27"/>
      <c r="BP562" s="27"/>
      <c r="BQ562" s="27"/>
      <c r="BR562" s="27"/>
      <c r="BS562" s="27"/>
      <c r="BT562" s="27"/>
      <c r="BU562" s="27"/>
      <c r="BV562" s="27"/>
      <c r="BW562" s="27"/>
      <c r="BX562" s="27"/>
      <c r="BY562" s="27"/>
      <c r="BZ562" s="27"/>
      <c r="CA562" s="27"/>
      <c r="CB562" s="27"/>
    </row>
    <row r="563" spans="1:80" x14ac:dyDescent="0.25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AG563" s="27"/>
      <c r="AH563" s="27"/>
      <c r="AI563" s="27"/>
      <c r="AJ563" s="27"/>
      <c r="AK563" s="27"/>
      <c r="AL563" s="27"/>
      <c r="AM563" s="27"/>
      <c r="AN563" s="27"/>
      <c r="AO563" s="27"/>
      <c r="AP563" s="27"/>
      <c r="AQ563" s="27"/>
      <c r="AR563" s="27"/>
      <c r="AS563" s="27"/>
      <c r="AT563" s="27"/>
      <c r="AU563" s="27"/>
      <c r="AV563" s="27"/>
      <c r="AW563" s="27"/>
      <c r="AX563" s="27"/>
      <c r="AY563" s="27"/>
      <c r="AZ563" s="27"/>
      <c r="BA563" s="27"/>
      <c r="BB563" s="27"/>
      <c r="BC563" s="27"/>
      <c r="BD563" s="27"/>
      <c r="BE563" s="27"/>
      <c r="BF563" s="27"/>
      <c r="BG563" s="27"/>
      <c r="BH563" s="27"/>
      <c r="BI563" s="27"/>
      <c r="BJ563" s="27"/>
      <c r="BK563" s="27"/>
      <c r="BL563" s="27"/>
      <c r="BM563" s="27"/>
      <c r="BN563" s="27"/>
      <c r="BO563" s="27"/>
      <c r="BP563" s="27"/>
      <c r="BQ563" s="27"/>
      <c r="BR563" s="27"/>
      <c r="BS563" s="27"/>
      <c r="BT563" s="27"/>
      <c r="BU563" s="27"/>
      <c r="BV563" s="27"/>
      <c r="BW563" s="27"/>
      <c r="BX563" s="27"/>
      <c r="BY563" s="27"/>
      <c r="BZ563" s="27"/>
      <c r="CA563" s="27"/>
      <c r="CB563" s="27"/>
    </row>
    <row r="564" spans="1:80" x14ac:dyDescent="0.25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AG564" s="27"/>
      <c r="AH564" s="27"/>
      <c r="AI564" s="27"/>
      <c r="AJ564" s="27"/>
      <c r="AK564" s="27"/>
      <c r="AL564" s="27"/>
      <c r="AM564" s="27"/>
      <c r="AN564" s="27"/>
      <c r="AO564" s="27"/>
      <c r="AP564" s="27"/>
      <c r="AQ564" s="27"/>
      <c r="AR564" s="27"/>
      <c r="AS564" s="27"/>
      <c r="AT564" s="27"/>
      <c r="AU564" s="27"/>
      <c r="AV564" s="27"/>
      <c r="AW564" s="27"/>
      <c r="AX564" s="27"/>
      <c r="AY564" s="27"/>
      <c r="AZ564" s="27"/>
      <c r="BA564" s="27"/>
      <c r="BB564" s="27"/>
      <c r="BC564" s="27"/>
      <c r="BD564" s="27"/>
      <c r="BE564" s="27"/>
      <c r="BF564" s="27"/>
      <c r="BG564" s="27"/>
      <c r="BH564" s="27"/>
      <c r="BI564" s="27"/>
      <c r="BJ564" s="27"/>
      <c r="BK564" s="27"/>
      <c r="BL564" s="27"/>
      <c r="BM564" s="27"/>
      <c r="BN564" s="27"/>
      <c r="BO564" s="27"/>
      <c r="BP564" s="27"/>
      <c r="BQ564" s="27"/>
      <c r="BR564" s="27"/>
      <c r="BS564" s="27"/>
      <c r="BT564" s="27"/>
      <c r="BU564" s="27"/>
      <c r="BV564" s="27"/>
      <c r="BW564" s="27"/>
      <c r="BX564" s="27"/>
      <c r="BY564" s="27"/>
      <c r="BZ564" s="27"/>
      <c r="CA564" s="27"/>
      <c r="CB564" s="27"/>
    </row>
    <row r="565" spans="1:80" x14ac:dyDescent="0.2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AG565" s="27"/>
      <c r="AH565" s="27"/>
      <c r="AI565" s="27"/>
      <c r="AJ565" s="27"/>
      <c r="AK565" s="27"/>
      <c r="AL565" s="27"/>
      <c r="AM565" s="27"/>
      <c r="AN565" s="27"/>
      <c r="AO565" s="27"/>
      <c r="AP565" s="27"/>
      <c r="AQ565" s="27"/>
      <c r="AR565" s="27"/>
      <c r="AS565" s="27"/>
      <c r="AT565" s="27"/>
      <c r="AU565" s="27"/>
      <c r="AV565" s="27"/>
      <c r="AW565" s="27"/>
      <c r="AX565" s="27"/>
      <c r="AY565" s="27"/>
      <c r="AZ565" s="27"/>
      <c r="BA565" s="27"/>
      <c r="BB565" s="27"/>
      <c r="BC565" s="27"/>
      <c r="BD565" s="27"/>
      <c r="BE565" s="27"/>
      <c r="BF565" s="27"/>
      <c r="BG565" s="27"/>
      <c r="BH565" s="27"/>
      <c r="BI565" s="27"/>
      <c r="BJ565" s="27"/>
      <c r="BK565" s="27"/>
      <c r="BL565" s="27"/>
      <c r="BM565" s="27"/>
      <c r="BN565" s="27"/>
      <c r="BO565" s="27"/>
      <c r="BP565" s="27"/>
      <c r="BQ565" s="27"/>
      <c r="BR565" s="27"/>
      <c r="BS565" s="27"/>
      <c r="BT565" s="27"/>
      <c r="BU565" s="27"/>
      <c r="BV565" s="27"/>
      <c r="BW565" s="27"/>
      <c r="BX565" s="27"/>
      <c r="BY565" s="27"/>
      <c r="BZ565" s="27"/>
      <c r="CA565" s="27"/>
      <c r="CB565" s="27"/>
    </row>
    <row r="566" spans="1:80" x14ac:dyDescent="0.25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AG566" s="27"/>
      <c r="AH566" s="27"/>
      <c r="AI566" s="27"/>
      <c r="AJ566" s="27"/>
      <c r="AK566" s="27"/>
      <c r="AL566" s="27"/>
      <c r="AM566" s="27"/>
      <c r="AN566" s="27"/>
      <c r="AO566" s="27"/>
      <c r="AP566" s="27"/>
      <c r="AQ566" s="27"/>
      <c r="AR566" s="27"/>
      <c r="AS566" s="27"/>
      <c r="AT566" s="27"/>
      <c r="AU566" s="27"/>
      <c r="AV566" s="27"/>
      <c r="AW566" s="27"/>
      <c r="AX566" s="27"/>
      <c r="AY566" s="27"/>
      <c r="AZ566" s="27"/>
      <c r="BA566" s="27"/>
      <c r="BB566" s="27"/>
      <c r="BC566" s="27"/>
      <c r="BD566" s="27"/>
      <c r="BE566" s="27"/>
      <c r="BF566" s="27"/>
      <c r="BG566" s="27"/>
      <c r="BH566" s="27"/>
      <c r="BI566" s="27"/>
      <c r="BJ566" s="27"/>
      <c r="BK566" s="27"/>
      <c r="BL566" s="27"/>
      <c r="BM566" s="27"/>
      <c r="BN566" s="27"/>
      <c r="BO566" s="27"/>
      <c r="BP566" s="27"/>
      <c r="BQ566" s="27"/>
      <c r="BR566" s="27"/>
      <c r="BS566" s="27"/>
      <c r="BT566" s="27"/>
      <c r="BU566" s="27"/>
      <c r="BV566" s="27"/>
      <c r="BW566" s="27"/>
      <c r="BX566" s="27"/>
      <c r="BY566" s="27"/>
      <c r="BZ566" s="27"/>
      <c r="CA566" s="27"/>
      <c r="CB566" s="27"/>
    </row>
    <row r="567" spans="1:80" x14ac:dyDescent="0.25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AG567" s="27"/>
      <c r="AH567" s="27"/>
      <c r="AI567" s="27"/>
      <c r="AJ567" s="27"/>
      <c r="AK567" s="27"/>
      <c r="AL567" s="27"/>
      <c r="AM567" s="27"/>
      <c r="AN567" s="27"/>
      <c r="AO567" s="27"/>
      <c r="AP567" s="27"/>
      <c r="AQ567" s="27"/>
      <c r="AR567" s="27"/>
      <c r="AS567" s="27"/>
      <c r="AT567" s="27"/>
      <c r="AU567" s="27"/>
      <c r="AV567" s="27"/>
      <c r="AW567" s="27"/>
      <c r="AX567" s="27"/>
      <c r="AY567" s="27"/>
      <c r="AZ567" s="27"/>
      <c r="BA567" s="27"/>
      <c r="BB567" s="27"/>
      <c r="BC567" s="27"/>
      <c r="BD567" s="27"/>
      <c r="BE567" s="27"/>
      <c r="BF567" s="27"/>
      <c r="BG567" s="27"/>
      <c r="BH567" s="27"/>
      <c r="BI567" s="27"/>
      <c r="BJ567" s="27"/>
      <c r="BK567" s="27"/>
      <c r="BL567" s="27"/>
      <c r="BM567" s="27"/>
      <c r="BN567" s="27"/>
      <c r="BO567" s="27"/>
      <c r="BP567" s="27"/>
      <c r="BQ567" s="27"/>
      <c r="BR567" s="27"/>
      <c r="BS567" s="27"/>
      <c r="BT567" s="27"/>
      <c r="BU567" s="27"/>
      <c r="BV567" s="27"/>
      <c r="BW567" s="27"/>
      <c r="BX567" s="27"/>
      <c r="BY567" s="27"/>
      <c r="BZ567" s="27"/>
      <c r="CA567" s="27"/>
      <c r="CB567" s="27"/>
    </row>
    <row r="568" spans="1:80" x14ac:dyDescent="0.25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  <c r="AY568" s="27"/>
      <c r="AZ568" s="27"/>
      <c r="BA568" s="27"/>
      <c r="BB568" s="27"/>
      <c r="BC568" s="27"/>
      <c r="BD568" s="27"/>
      <c r="BE568" s="27"/>
      <c r="BF568" s="27"/>
      <c r="BG568" s="27"/>
      <c r="BH568" s="27"/>
      <c r="BI568" s="27"/>
      <c r="BJ568" s="27"/>
      <c r="BK568" s="27"/>
      <c r="BL568" s="27"/>
      <c r="BM568" s="27"/>
      <c r="BN568" s="27"/>
      <c r="BO568" s="27"/>
      <c r="BP568" s="27"/>
      <c r="BQ568" s="27"/>
      <c r="BR568" s="27"/>
      <c r="BS568" s="27"/>
      <c r="BT568" s="27"/>
      <c r="BU568" s="27"/>
      <c r="BV568" s="27"/>
      <c r="BW568" s="27"/>
      <c r="BX568" s="27"/>
      <c r="BY568" s="27"/>
      <c r="BZ568" s="27"/>
      <c r="CA568" s="27"/>
      <c r="CB568" s="27"/>
    </row>
    <row r="569" spans="1:80" x14ac:dyDescent="0.25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  <c r="BG569" s="27"/>
      <c r="BH569" s="27"/>
      <c r="BI569" s="27"/>
      <c r="BJ569" s="27"/>
      <c r="BK569" s="27"/>
      <c r="BL569" s="27"/>
      <c r="BM569" s="27"/>
      <c r="BN569" s="27"/>
      <c r="BO569" s="27"/>
      <c r="BP569" s="27"/>
      <c r="BQ569" s="27"/>
      <c r="BR569" s="27"/>
      <c r="BS569" s="27"/>
      <c r="BT569" s="27"/>
      <c r="BU569" s="27"/>
      <c r="BV569" s="27"/>
      <c r="BW569" s="27"/>
      <c r="BX569" s="27"/>
      <c r="BY569" s="27"/>
      <c r="BZ569" s="27"/>
      <c r="CA569" s="27"/>
      <c r="CB569" s="27"/>
    </row>
    <row r="570" spans="1:80" x14ac:dyDescent="0.25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  <c r="BM570" s="27"/>
      <c r="BN570" s="27"/>
      <c r="BO570" s="27"/>
      <c r="BP570" s="27"/>
      <c r="BQ570" s="27"/>
      <c r="BR570" s="27"/>
      <c r="BS570" s="27"/>
      <c r="BT570" s="27"/>
      <c r="BU570" s="27"/>
      <c r="BV570" s="27"/>
      <c r="BW570" s="27"/>
      <c r="BX570" s="27"/>
      <c r="BY570" s="27"/>
      <c r="BZ570" s="27"/>
      <c r="CA570" s="27"/>
      <c r="CB570" s="27"/>
    </row>
    <row r="571" spans="1:80" x14ac:dyDescent="0.25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  <c r="BG571" s="27"/>
      <c r="BH571" s="27"/>
      <c r="BI571" s="27"/>
      <c r="BJ571" s="27"/>
      <c r="BK571" s="27"/>
      <c r="BL571" s="27"/>
      <c r="BM571" s="27"/>
      <c r="BN571" s="27"/>
      <c r="BO571" s="27"/>
      <c r="BP571" s="27"/>
      <c r="BQ571" s="27"/>
      <c r="BR571" s="27"/>
      <c r="BS571" s="27"/>
      <c r="BT571" s="27"/>
      <c r="BU571" s="27"/>
      <c r="BV571" s="27"/>
      <c r="BW571" s="27"/>
      <c r="BX571" s="27"/>
      <c r="BY571" s="27"/>
      <c r="BZ571" s="27"/>
      <c r="CA571" s="27"/>
      <c r="CB571" s="27"/>
    </row>
    <row r="572" spans="1:80" x14ac:dyDescent="0.25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  <c r="BG572" s="27"/>
      <c r="BH572" s="27"/>
      <c r="BI572" s="27"/>
      <c r="BJ572" s="27"/>
      <c r="BK572" s="27"/>
      <c r="BL572" s="27"/>
      <c r="BM572" s="27"/>
      <c r="BN572" s="27"/>
      <c r="BO572" s="27"/>
      <c r="BP572" s="27"/>
      <c r="BQ572" s="27"/>
      <c r="BR572" s="27"/>
      <c r="BS572" s="27"/>
      <c r="BT572" s="27"/>
      <c r="BU572" s="27"/>
      <c r="BV572" s="27"/>
      <c r="BW572" s="27"/>
      <c r="BX572" s="27"/>
      <c r="BY572" s="27"/>
      <c r="BZ572" s="27"/>
      <c r="CA572" s="27"/>
      <c r="CB572" s="27"/>
    </row>
    <row r="573" spans="1:80" x14ac:dyDescent="0.25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  <c r="AZ573" s="27"/>
      <c r="BA573" s="27"/>
      <c r="BB573" s="27"/>
      <c r="BC573" s="27"/>
      <c r="BD573" s="27"/>
      <c r="BE573" s="27"/>
      <c r="BF573" s="27"/>
      <c r="BG573" s="27"/>
      <c r="BH573" s="27"/>
      <c r="BI573" s="27"/>
      <c r="BJ573" s="27"/>
      <c r="BK573" s="27"/>
      <c r="BL573" s="27"/>
      <c r="BM573" s="27"/>
      <c r="BN573" s="27"/>
      <c r="BO573" s="27"/>
      <c r="BP573" s="27"/>
      <c r="BQ573" s="27"/>
      <c r="BR573" s="27"/>
      <c r="BS573" s="27"/>
      <c r="BT573" s="27"/>
      <c r="BU573" s="27"/>
      <c r="BV573" s="27"/>
      <c r="BW573" s="27"/>
      <c r="BX573" s="27"/>
      <c r="BY573" s="27"/>
      <c r="BZ573" s="27"/>
      <c r="CA573" s="27"/>
      <c r="CB573" s="27"/>
    </row>
    <row r="574" spans="1:80" x14ac:dyDescent="0.25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  <c r="BG574" s="27"/>
      <c r="BH574" s="27"/>
      <c r="BI574" s="27"/>
      <c r="BJ574" s="27"/>
      <c r="BK574" s="27"/>
      <c r="BL574" s="27"/>
      <c r="BM574" s="27"/>
      <c r="BN574" s="27"/>
      <c r="BO574" s="27"/>
      <c r="BP574" s="27"/>
      <c r="BQ574" s="27"/>
      <c r="BR574" s="27"/>
      <c r="BS574" s="27"/>
      <c r="BT574" s="27"/>
      <c r="BU574" s="27"/>
      <c r="BV574" s="27"/>
      <c r="BW574" s="27"/>
      <c r="BX574" s="27"/>
      <c r="BY574" s="27"/>
      <c r="BZ574" s="27"/>
      <c r="CA574" s="27"/>
      <c r="CB574" s="27"/>
    </row>
    <row r="575" spans="1:80" x14ac:dyDescent="0.2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  <c r="BM575" s="27"/>
      <c r="BN575" s="27"/>
      <c r="BO575" s="27"/>
      <c r="BP575" s="27"/>
      <c r="BQ575" s="27"/>
      <c r="BR575" s="27"/>
      <c r="BS575" s="27"/>
      <c r="BT575" s="27"/>
      <c r="BU575" s="27"/>
      <c r="BV575" s="27"/>
      <c r="BW575" s="27"/>
      <c r="BX575" s="27"/>
      <c r="BY575" s="27"/>
      <c r="BZ575" s="27"/>
      <c r="CA575" s="27"/>
      <c r="CB575" s="27"/>
    </row>
    <row r="576" spans="1:80" x14ac:dyDescent="0.25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AG576" s="27"/>
      <c r="AH576" s="27"/>
      <c r="AI576" s="27"/>
      <c r="AJ576" s="27"/>
      <c r="AK576" s="27"/>
      <c r="AL576" s="27"/>
      <c r="AM576" s="27"/>
      <c r="AN576" s="27"/>
      <c r="AO576" s="27"/>
      <c r="AP576" s="27"/>
      <c r="AQ576" s="27"/>
      <c r="AR576" s="27"/>
      <c r="AS576" s="27"/>
      <c r="AT576" s="27"/>
      <c r="AU576" s="27"/>
      <c r="AV576" s="27"/>
      <c r="AW576" s="27"/>
      <c r="AX576" s="27"/>
      <c r="AY576" s="27"/>
      <c r="AZ576" s="27"/>
      <c r="BA576" s="27"/>
      <c r="BB576" s="27"/>
      <c r="BC576" s="27"/>
      <c r="BD576" s="27"/>
      <c r="BE576" s="27"/>
      <c r="BF576" s="27"/>
      <c r="BG576" s="27"/>
      <c r="BH576" s="27"/>
      <c r="BI576" s="27"/>
      <c r="BJ576" s="27"/>
      <c r="BK576" s="27"/>
      <c r="BL576" s="27"/>
      <c r="BM576" s="27"/>
      <c r="BN576" s="27"/>
      <c r="BO576" s="27"/>
      <c r="BP576" s="27"/>
      <c r="BQ576" s="27"/>
      <c r="BR576" s="27"/>
      <c r="BS576" s="27"/>
      <c r="BT576" s="27"/>
      <c r="BU576" s="27"/>
      <c r="BV576" s="27"/>
      <c r="BW576" s="27"/>
      <c r="BX576" s="27"/>
      <c r="BY576" s="27"/>
      <c r="BZ576" s="27"/>
      <c r="CA576" s="27"/>
      <c r="CB576" s="27"/>
    </row>
    <row r="577" spans="1:80" x14ac:dyDescent="0.25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AG577" s="27"/>
      <c r="AH577" s="27"/>
      <c r="AI577" s="27"/>
      <c r="AJ577" s="27"/>
      <c r="AK577" s="27"/>
      <c r="AL577" s="27"/>
      <c r="AM577" s="27"/>
      <c r="AN577" s="27"/>
      <c r="AO577" s="27"/>
      <c r="AP577" s="27"/>
      <c r="AQ577" s="27"/>
      <c r="AR577" s="27"/>
      <c r="AS577" s="27"/>
      <c r="AT577" s="27"/>
      <c r="AU577" s="27"/>
      <c r="AV577" s="27"/>
      <c r="AW577" s="27"/>
      <c r="AX577" s="27"/>
      <c r="AY577" s="27"/>
      <c r="AZ577" s="27"/>
      <c r="BA577" s="27"/>
      <c r="BB577" s="27"/>
      <c r="BC577" s="27"/>
      <c r="BD577" s="27"/>
      <c r="BE577" s="27"/>
      <c r="BF577" s="27"/>
      <c r="BG577" s="27"/>
      <c r="BH577" s="27"/>
      <c r="BI577" s="27"/>
      <c r="BJ577" s="27"/>
      <c r="BK577" s="27"/>
      <c r="BL577" s="27"/>
      <c r="BM577" s="27"/>
      <c r="BN577" s="27"/>
      <c r="BO577" s="27"/>
      <c r="BP577" s="27"/>
      <c r="BQ577" s="27"/>
      <c r="BR577" s="27"/>
      <c r="BS577" s="27"/>
      <c r="BT577" s="27"/>
      <c r="BU577" s="27"/>
      <c r="BV577" s="27"/>
      <c r="BW577" s="27"/>
      <c r="BX577" s="27"/>
      <c r="BY577" s="27"/>
      <c r="BZ577" s="27"/>
      <c r="CA577" s="27"/>
      <c r="CB577" s="27"/>
    </row>
    <row r="578" spans="1:80" x14ac:dyDescent="0.25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AG578" s="27"/>
      <c r="AH578" s="27"/>
      <c r="AI578" s="27"/>
      <c r="AJ578" s="27"/>
      <c r="AK578" s="27"/>
      <c r="AL578" s="27"/>
      <c r="AM578" s="27"/>
      <c r="AN578" s="27"/>
      <c r="AO578" s="27"/>
      <c r="AP578" s="27"/>
      <c r="AQ578" s="27"/>
      <c r="AR578" s="27"/>
      <c r="AS578" s="27"/>
      <c r="AT578" s="27"/>
      <c r="AU578" s="27"/>
      <c r="AV578" s="27"/>
      <c r="AW578" s="27"/>
      <c r="AX578" s="27"/>
      <c r="AY578" s="27"/>
      <c r="AZ578" s="27"/>
      <c r="BA578" s="27"/>
      <c r="BB578" s="27"/>
      <c r="BC578" s="27"/>
      <c r="BD578" s="27"/>
      <c r="BE578" s="27"/>
      <c r="BF578" s="27"/>
      <c r="BG578" s="27"/>
      <c r="BH578" s="27"/>
      <c r="BI578" s="27"/>
      <c r="BJ578" s="27"/>
      <c r="BK578" s="27"/>
      <c r="BL578" s="27"/>
      <c r="BM578" s="27"/>
      <c r="BN578" s="27"/>
      <c r="BO578" s="27"/>
      <c r="BP578" s="27"/>
      <c r="BQ578" s="27"/>
      <c r="BR578" s="27"/>
      <c r="BS578" s="27"/>
      <c r="BT578" s="27"/>
      <c r="BU578" s="27"/>
      <c r="BV578" s="27"/>
      <c r="BW578" s="27"/>
      <c r="BX578" s="27"/>
      <c r="BY578" s="27"/>
      <c r="BZ578" s="27"/>
      <c r="CA578" s="27"/>
      <c r="CB578" s="27"/>
    </row>
    <row r="579" spans="1:80" x14ac:dyDescent="0.25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AG579" s="27"/>
      <c r="AH579" s="27"/>
      <c r="AI579" s="27"/>
      <c r="AJ579" s="27"/>
      <c r="AK579" s="27"/>
      <c r="AL579" s="27"/>
      <c r="AM579" s="27"/>
      <c r="AN579" s="27"/>
      <c r="AO579" s="27"/>
      <c r="AP579" s="27"/>
      <c r="AQ579" s="27"/>
      <c r="AR579" s="27"/>
      <c r="AS579" s="27"/>
      <c r="AT579" s="27"/>
      <c r="AU579" s="27"/>
      <c r="AV579" s="27"/>
      <c r="AW579" s="27"/>
      <c r="AX579" s="27"/>
      <c r="AY579" s="27"/>
      <c r="AZ579" s="27"/>
      <c r="BA579" s="27"/>
      <c r="BB579" s="27"/>
      <c r="BC579" s="27"/>
      <c r="BD579" s="27"/>
      <c r="BE579" s="27"/>
      <c r="BF579" s="27"/>
      <c r="BG579" s="27"/>
      <c r="BH579" s="27"/>
      <c r="BI579" s="27"/>
      <c r="BJ579" s="27"/>
      <c r="BK579" s="27"/>
      <c r="BL579" s="27"/>
      <c r="BM579" s="27"/>
      <c r="BN579" s="27"/>
      <c r="BO579" s="27"/>
      <c r="BP579" s="27"/>
      <c r="BQ579" s="27"/>
      <c r="BR579" s="27"/>
      <c r="BS579" s="27"/>
      <c r="BT579" s="27"/>
      <c r="BU579" s="27"/>
      <c r="BV579" s="27"/>
      <c r="BW579" s="27"/>
      <c r="BX579" s="27"/>
      <c r="BY579" s="27"/>
      <c r="BZ579" s="27"/>
      <c r="CA579" s="27"/>
      <c r="CB579" s="27"/>
    </row>
    <row r="580" spans="1:80" x14ac:dyDescent="0.25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AG580" s="27"/>
      <c r="AH580" s="27"/>
      <c r="AI580" s="27"/>
      <c r="AJ580" s="27"/>
      <c r="AK580" s="27"/>
      <c r="AL580" s="27"/>
      <c r="AM580" s="27"/>
      <c r="AN580" s="27"/>
      <c r="AO580" s="27"/>
      <c r="AP580" s="27"/>
      <c r="AQ580" s="27"/>
      <c r="AR580" s="27"/>
      <c r="AS580" s="27"/>
      <c r="AT580" s="27"/>
      <c r="AU580" s="27"/>
      <c r="AV580" s="27"/>
      <c r="AW580" s="27"/>
      <c r="AX580" s="27"/>
      <c r="AY580" s="27"/>
      <c r="AZ580" s="27"/>
      <c r="BA580" s="27"/>
      <c r="BB580" s="27"/>
      <c r="BC580" s="27"/>
      <c r="BD580" s="27"/>
      <c r="BE580" s="27"/>
      <c r="BF580" s="27"/>
      <c r="BG580" s="27"/>
      <c r="BH580" s="27"/>
      <c r="BI580" s="27"/>
      <c r="BJ580" s="27"/>
      <c r="BK580" s="27"/>
      <c r="BL580" s="27"/>
      <c r="BM580" s="27"/>
      <c r="BN580" s="27"/>
      <c r="BO580" s="27"/>
      <c r="BP580" s="27"/>
      <c r="BQ580" s="27"/>
      <c r="BR580" s="27"/>
      <c r="BS580" s="27"/>
      <c r="BT580" s="27"/>
      <c r="BU580" s="27"/>
      <c r="BV580" s="27"/>
      <c r="BW580" s="27"/>
      <c r="BX580" s="27"/>
      <c r="BY580" s="27"/>
      <c r="BZ580" s="27"/>
      <c r="CA580" s="27"/>
      <c r="CB580" s="27"/>
    </row>
    <row r="581" spans="1:80" x14ac:dyDescent="0.25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AG581" s="27"/>
      <c r="AH581" s="27"/>
      <c r="AI581" s="27"/>
      <c r="AJ581" s="27"/>
      <c r="AK581" s="27"/>
      <c r="AL581" s="27"/>
      <c r="AM581" s="27"/>
      <c r="AN581" s="27"/>
      <c r="AO581" s="27"/>
      <c r="AP581" s="27"/>
      <c r="AQ581" s="27"/>
      <c r="AR581" s="27"/>
      <c r="AS581" s="27"/>
      <c r="AT581" s="27"/>
      <c r="AU581" s="27"/>
      <c r="AV581" s="27"/>
      <c r="AW581" s="27"/>
      <c r="AX581" s="27"/>
      <c r="AY581" s="27"/>
      <c r="AZ581" s="27"/>
      <c r="BA581" s="27"/>
      <c r="BB581" s="27"/>
      <c r="BC581" s="27"/>
      <c r="BD581" s="27"/>
      <c r="BE581" s="27"/>
      <c r="BF581" s="27"/>
      <c r="BG581" s="27"/>
      <c r="BH581" s="27"/>
      <c r="BI581" s="27"/>
      <c r="BJ581" s="27"/>
      <c r="BK581" s="27"/>
      <c r="BL581" s="27"/>
      <c r="BM581" s="27"/>
      <c r="BN581" s="27"/>
      <c r="BO581" s="27"/>
      <c r="BP581" s="27"/>
      <c r="BQ581" s="27"/>
      <c r="BR581" s="27"/>
      <c r="BS581" s="27"/>
      <c r="BT581" s="27"/>
      <c r="BU581" s="27"/>
      <c r="BV581" s="27"/>
      <c r="BW581" s="27"/>
      <c r="BX581" s="27"/>
      <c r="BY581" s="27"/>
      <c r="BZ581" s="27"/>
      <c r="CA581" s="27"/>
      <c r="CB581" s="27"/>
    </row>
    <row r="582" spans="1:80" x14ac:dyDescent="0.25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AG582" s="27"/>
      <c r="AH582" s="27"/>
      <c r="AI582" s="27"/>
      <c r="AJ582" s="27"/>
      <c r="AK582" s="27"/>
      <c r="AL582" s="27"/>
      <c r="AM582" s="27"/>
      <c r="AN582" s="27"/>
      <c r="AO582" s="27"/>
      <c r="AP582" s="27"/>
      <c r="AQ582" s="27"/>
      <c r="AR582" s="27"/>
      <c r="AS582" s="27"/>
      <c r="AT582" s="27"/>
      <c r="AU582" s="27"/>
      <c r="AV582" s="27"/>
      <c r="AW582" s="27"/>
      <c r="AX582" s="27"/>
      <c r="AY582" s="27"/>
      <c r="AZ582" s="27"/>
      <c r="BA582" s="27"/>
      <c r="BB582" s="27"/>
      <c r="BC582" s="27"/>
      <c r="BD582" s="27"/>
      <c r="BE582" s="27"/>
      <c r="BF582" s="27"/>
      <c r="BG582" s="27"/>
      <c r="BH582" s="27"/>
      <c r="BI582" s="27"/>
      <c r="BJ582" s="27"/>
      <c r="BK582" s="27"/>
      <c r="BL582" s="27"/>
      <c r="BM582" s="27"/>
      <c r="BN582" s="27"/>
      <c r="BO582" s="27"/>
      <c r="BP582" s="27"/>
      <c r="BQ582" s="27"/>
      <c r="BR582" s="27"/>
      <c r="BS582" s="27"/>
      <c r="BT582" s="27"/>
      <c r="BU582" s="27"/>
      <c r="BV582" s="27"/>
      <c r="BW582" s="27"/>
      <c r="BX582" s="27"/>
      <c r="BY582" s="27"/>
      <c r="BZ582" s="27"/>
      <c r="CA582" s="27"/>
      <c r="CB582" s="27"/>
    </row>
    <row r="583" spans="1:80" x14ac:dyDescent="0.25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AG583" s="27"/>
      <c r="AH583" s="27"/>
      <c r="AI583" s="27"/>
      <c r="AJ583" s="27"/>
      <c r="AK583" s="27"/>
      <c r="AL583" s="27"/>
      <c r="AM583" s="27"/>
      <c r="AN583" s="27"/>
      <c r="AO583" s="27"/>
      <c r="AP583" s="27"/>
      <c r="AQ583" s="27"/>
      <c r="AR583" s="27"/>
      <c r="AS583" s="27"/>
      <c r="AT583" s="27"/>
      <c r="AU583" s="27"/>
      <c r="AV583" s="27"/>
      <c r="AW583" s="27"/>
      <c r="AX583" s="27"/>
      <c r="AY583" s="27"/>
      <c r="AZ583" s="27"/>
      <c r="BA583" s="27"/>
      <c r="BB583" s="27"/>
      <c r="BC583" s="27"/>
      <c r="BD583" s="27"/>
      <c r="BE583" s="27"/>
      <c r="BF583" s="27"/>
      <c r="BG583" s="27"/>
      <c r="BH583" s="27"/>
      <c r="BI583" s="27"/>
      <c r="BJ583" s="27"/>
      <c r="BK583" s="27"/>
      <c r="BL583" s="27"/>
      <c r="BM583" s="27"/>
      <c r="BN583" s="27"/>
      <c r="BO583" s="27"/>
      <c r="BP583" s="27"/>
      <c r="BQ583" s="27"/>
      <c r="BR583" s="27"/>
      <c r="BS583" s="27"/>
      <c r="BT583" s="27"/>
      <c r="BU583" s="27"/>
      <c r="BV583" s="27"/>
      <c r="BW583" s="27"/>
      <c r="BX583" s="27"/>
      <c r="BY583" s="27"/>
      <c r="BZ583" s="27"/>
      <c r="CA583" s="27"/>
      <c r="CB583" s="27"/>
    </row>
    <row r="584" spans="1:80" x14ac:dyDescent="0.2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AG584" s="27"/>
      <c r="AH584" s="27"/>
      <c r="AI584" s="27"/>
      <c r="AJ584" s="27"/>
      <c r="AK584" s="27"/>
      <c r="AL584" s="27"/>
      <c r="AM584" s="27"/>
      <c r="AN584" s="27"/>
      <c r="AO584" s="27"/>
      <c r="AP584" s="27"/>
      <c r="AQ584" s="27"/>
      <c r="AR584" s="27"/>
      <c r="AS584" s="27"/>
      <c r="AT584" s="27"/>
      <c r="AU584" s="27"/>
      <c r="AV584" s="27"/>
      <c r="AW584" s="27"/>
      <c r="AX584" s="27"/>
      <c r="AY584" s="27"/>
      <c r="AZ584" s="27"/>
      <c r="BA584" s="27"/>
      <c r="BB584" s="27"/>
      <c r="BC584" s="27"/>
      <c r="BD584" s="27"/>
      <c r="BE584" s="27"/>
      <c r="BF584" s="27"/>
      <c r="BG584" s="27"/>
      <c r="BH584" s="27"/>
      <c r="BI584" s="27"/>
      <c r="BJ584" s="27"/>
      <c r="BK584" s="27"/>
      <c r="BL584" s="27"/>
      <c r="BM584" s="27"/>
      <c r="BN584" s="27"/>
      <c r="BO584" s="27"/>
      <c r="BP584" s="27"/>
      <c r="BQ584" s="27"/>
      <c r="BR584" s="27"/>
      <c r="BS584" s="27"/>
      <c r="BT584" s="27"/>
      <c r="BU584" s="27"/>
      <c r="BV584" s="27"/>
      <c r="BW584" s="27"/>
      <c r="BX584" s="27"/>
      <c r="BY584" s="27"/>
      <c r="BZ584" s="27"/>
      <c r="CA584" s="27"/>
      <c r="CB584" s="27"/>
    </row>
    <row r="585" spans="1:80" x14ac:dyDescent="0.2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AG585" s="27"/>
      <c r="AH585" s="27"/>
      <c r="AI585" s="27"/>
      <c r="AJ585" s="27"/>
      <c r="AK585" s="27"/>
      <c r="AL585" s="27"/>
      <c r="AM585" s="27"/>
      <c r="AN585" s="27"/>
      <c r="AO585" s="27"/>
      <c r="AP585" s="27"/>
      <c r="AQ585" s="27"/>
      <c r="AR585" s="27"/>
      <c r="AS585" s="27"/>
      <c r="AT585" s="27"/>
      <c r="AU585" s="27"/>
      <c r="AV585" s="27"/>
      <c r="AW585" s="27"/>
      <c r="AX585" s="27"/>
      <c r="AY585" s="27"/>
      <c r="AZ585" s="27"/>
      <c r="BA585" s="27"/>
      <c r="BB585" s="27"/>
      <c r="BC585" s="27"/>
      <c r="BD585" s="27"/>
      <c r="BE585" s="27"/>
      <c r="BF585" s="27"/>
      <c r="BG585" s="27"/>
      <c r="BH585" s="27"/>
      <c r="BI585" s="27"/>
      <c r="BJ585" s="27"/>
      <c r="BK585" s="27"/>
      <c r="BL585" s="27"/>
      <c r="BM585" s="27"/>
      <c r="BN585" s="27"/>
      <c r="BO585" s="27"/>
      <c r="BP585" s="27"/>
      <c r="BQ585" s="27"/>
      <c r="BR585" s="27"/>
      <c r="BS585" s="27"/>
      <c r="BT585" s="27"/>
      <c r="BU585" s="27"/>
      <c r="BV585" s="27"/>
      <c r="BW585" s="27"/>
      <c r="BX585" s="27"/>
      <c r="BY585" s="27"/>
      <c r="BZ585" s="27"/>
      <c r="CA585" s="27"/>
      <c r="CB585" s="27"/>
    </row>
    <row r="586" spans="1:80" x14ac:dyDescent="0.25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AG586" s="27"/>
      <c r="AH586" s="27"/>
      <c r="AI586" s="27"/>
      <c r="AJ586" s="27"/>
      <c r="AK586" s="27"/>
      <c r="AL586" s="27"/>
      <c r="AM586" s="27"/>
      <c r="AN586" s="27"/>
      <c r="AO586" s="27"/>
      <c r="AP586" s="27"/>
      <c r="AQ586" s="27"/>
      <c r="AR586" s="27"/>
      <c r="AS586" s="27"/>
      <c r="AT586" s="27"/>
      <c r="AU586" s="27"/>
      <c r="AV586" s="27"/>
      <c r="AW586" s="27"/>
      <c r="AX586" s="27"/>
      <c r="AY586" s="27"/>
      <c r="AZ586" s="27"/>
      <c r="BA586" s="27"/>
      <c r="BB586" s="27"/>
      <c r="BC586" s="27"/>
      <c r="BD586" s="27"/>
      <c r="BE586" s="27"/>
      <c r="BF586" s="27"/>
      <c r="BG586" s="27"/>
      <c r="BH586" s="27"/>
      <c r="BI586" s="27"/>
      <c r="BJ586" s="27"/>
      <c r="BK586" s="27"/>
      <c r="BL586" s="27"/>
      <c r="BM586" s="27"/>
      <c r="BN586" s="27"/>
      <c r="BO586" s="27"/>
      <c r="BP586" s="27"/>
      <c r="BQ586" s="27"/>
      <c r="BR586" s="27"/>
      <c r="BS586" s="27"/>
      <c r="BT586" s="27"/>
      <c r="BU586" s="27"/>
      <c r="BV586" s="27"/>
      <c r="BW586" s="27"/>
      <c r="BX586" s="27"/>
      <c r="BY586" s="27"/>
      <c r="BZ586" s="27"/>
      <c r="CA586" s="27"/>
      <c r="CB586" s="27"/>
    </row>
    <row r="587" spans="1:80" x14ac:dyDescent="0.2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AG587" s="27"/>
      <c r="AH587" s="27"/>
      <c r="AI587" s="27"/>
      <c r="AJ587" s="27"/>
      <c r="AK587" s="27"/>
      <c r="AL587" s="27"/>
      <c r="AM587" s="27"/>
      <c r="AN587" s="27"/>
      <c r="AO587" s="27"/>
      <c r="AP587" s="27"/>
      <c r="AQ587" s="27"/>
      <c r="AR587" s="27"/>
      <c r="AS587" s="27"/>
      <c r="AT587" s="27"/>
      <c r="AU587" s="27"/>
      <c r="AV587" s="27"/>
      <c r="AW587" s="27"/>
      <c r="AX587" s="27"/>
      <c r="AY587" s="27"/>
      <c r="AZ587" s="27"/>
      <c r="BA587" s="27"/>
      <c r="BB587" s="27"/>
      <c r="BC587" s="27"/>
      <c r="BD587" s="27"/>
      <c r="BE587" s="27"/>
      <c r="BF587" s="27"/>
      <c r="BG587" s="27"/>
      <c r="BH587" s="27"/>
      <c r="BI587" s="27"/>
      <c r="BJ587" s="27"/>
      <c r="BK587" s="27"/>
      <c r="BL587" s="27"/>
      <c r="BM587" s="27"/>
      <c r="BN587" s="27"/>
      <c r="BO587" s="27"/>
      <c r="BP587" s="27"/>
      <c r="BQ587" s="27"/>
      <c r="BR587" s="27"/>
      <c r="BS587" s="27"/>
      <c r="BT587" s="27"/>
      <c r="BU587" s="27"/>
      <c r="BV587" s="27"/>
      <c r="BW587" s="27"/>
      <c r="BX587" s="27"/>
      <c r="BY587" s="27"/>
      <c r="BZ587" s="27"/>
      <c r="CA587" s="27"/>
      <c r="CB587" s="27"/>
    </row>
    <row r="588" spans="1:80" x14ac:dyDescent="0.2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AG588" s="27"/>
      <c r="AH588" s="27"/>
      <c r="AI588" s="27"/>
      <c r="AJ588" s="27"/>
      <c r="AK588" s="27"/>
      <c r="AL588" s="27"/>
      <c r="AM588" s="27"/>
      <c r="AN588" s="27"/>
      <c r="AO588" s="27"/>
      <c r="AP588" s="27"/>
      <c r="AQ588" s="27"/>
      <c r="AR588" s="27"/>
      <c r="AS588" s="27"/>
      <c r="AT588" s="27"/>
      <c r="AU588" s="27"/>
      <c r="AV588" s="27"/>
      <c r="AW588" s="27"/>
      <c r="AX588" s="27"/>
      <c r="AY588" s="27"/>
      <c r="AZ588" s="27"/>
      <c r="BA588" s="27"/>
      <c r="BB588" s="27"/>
      <c r="BC588" s="27"/>
      <c r="BD588" s="27"/>
      <c r="BE588" s="27"/>
      <c r="BF588" s="27"/>
      <c r="BG588" s="27"/>
      <c r="BH588" s="27"/>
      <c r="BI588" s="27"/>
      <c r="BJ588" s="27"/>
      <c r="BK588" s="27"/>
      <c r="BL588" s="27"/>
      <c r="BM588" s="27"/>
      <c r="BN588" s="27"/>
      <c r="BO588" s="27"/>
      <c r="BP588" s="27"/>
      <c r="BQ588" s="27"/>
      <c r="BR588" s="27"/>
      <c r="BS588" s="27"/>
      <c r="BT588" s="27"/>
      <c r="BU588" s="27"/>
      <c r="BV588" s="27"/>
      <c r="BW588" s="27"/>
      <c r="BX588" s="27"/>
      <c r="BY588" s="27"/>
      <c r="BZ588" s="27"/>
      <c r="CA588" s="27"/>
      <c r="CB588" s="27"/>
    </row>
    <row r="589" spans="1:80" x14ac:dyDescent="0.25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AG589" s="27"/>
      <c r="AH589" s="27"/>
      <c r="AI589" s="27"/>
      <c r="AJ589" s="27"/>
      <c r="AK589" s="27"/>
      <c r="AL589" s="27"/>
      <c r="AM589" s="27"/>
      <c r="AN589" s="27"/>
      <c r="AO589" s="27"/>
      <c r="AP589" s="27"/>
      <c r="AQ589" s="27"/>
      <c r="AR589" s="27"/>
      <c r="AS589" s="27"/>
      <c r="AT589" s="27"/>
      <c r="AU589" s="27"/>
      <c r="AV589" s="27"/>
      <c r="AW589" s="27"/>
      <c r="AX589" s="27"/>
      <c r="AY589" s="27"/>
      <c r="AZ589" s="27"/>
      <c r="BA589" s="27"/>
      <c r="BB589" s="27"/>
      <c r="BC589" s="27"/>
      <c r="BD589" s="27"/>
      <c r="BE589" s="27"/>
      <c r="BF589" s="27"/>
      <c r="BG589" s="27"/>
      <c r="BH589" s="27"/>
      <c r="BI589" s="27"/>
      <c r="BJ589" s="27"/>
      <c r="BK589" s="27"/>
      <c r="BL589" s="27"/>
      <c r="BM589" s="27"/>
      <c r="BN589" s="27"/>
      <c r="BO589" s="27"/>
      <c r="BP589" s="27"/>
      <c r="BQ589" s="27"/>
      <c r="BR589" s="27"/>
      <c r="BS589" s="27"/>
      <c r="BT589" s="27"/>
      <c r="BU589" s="27"/>
      <c r="BV589" s="27"/>
      <c r="BW589" s="27"/>
      <c r="BX589" s="27"/>
      <c r="BY589" s="27"/>
      <c r="BZ589" s="27"/>
      <c r="CA589" s="27"/>
      <c r="CB589" s="27"/>
    </row>
    <row r="590" spans="1:80" x14ac:dyDescent="0.25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AG590" s="27"/>
      <c r="AH590" s="27"/>
      <c r="AI590" s="27"/>
      <c r="AJ590" s="27"/>
      <c r="AK590" s="27"/>
      <c r="AL590" s="27"/>
      <c r="AM590" s="27"/>
      <c r="AN590" s="27"/>
      <c r="AO590" s="27"/>
      <c r="AP590" s="27"/>
      <c r="AQ590" s="27"/>
      <c r="AR590" s="27"/>
      <c r="AS590" s="27"/>
      <c r="AT590" s="27"/>
      <c r="AU590" s="27"/>
      <c r="AV590" s="27"/>
      <c r="AW590" s="27"/>
      <c r="AX590" s="27"/>
      <c r="AY590" s="27"/>
      <c r="AZ590" s="27"/>
      <c r="BA590" s="27"/>
      <c r="BB590" s="27"/>
      <c r="BC590" s="27"/>
      <c r="BD590" s="27"/>
      <c r="BE590" s="27"/>
      <c r="BF590" s="27"/>
      <c r="BG590" s="27"/>
      <c r="BH590" s="27"/>
      <c r="BI590" s="27"/>
      <c r="BJ590" s="27"/>
      <c r="BK590" s="27"/>
      <c r="BL590" s="27"/>
      <c r="BM590" s="27"/>
      <c r="BN590" s="27"/>
      <c r="BO590" s="27"/>
      <c r="BP590" s="27"/>
      <c r="BQ590" s="27"/>
      <c r="BR590" s="27"/>
      <c r="BS590" s="27"/>
      <c r="BT590" s="27"/>
      <c r="BU590" s="27"/>
      <c r="BV590" s="27"/>
      <c r="BW590" s="27"/>
      <c r="BX590" s="27"/>
      <c r="BY590" s="27"/>
      <c r="BZ590" s="27"/>
      <c r="CA590" s="27"/>
      <c r="CB590" s="27"/>
    </row>
    <row r="591" spans="1:80" x14ac:dyDescent="0.25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AG591" s="27"/>
      <c r="AH591" s="27"/>
      <c r="AI591" s="27"/>
      <c r="AJ591" s="27"/>
      <c r="AK591" s="27"/>
      <c r="AL591" s="27"/>
      <c r="AM591" s="27"/>
      <c r="AN591" s="27"/>
      <c r="AO591" s="27"/>
      <c r="AP591" s="27"/>
      <c r="AQ591" s="27"/>
      <c r="AR591" s="27"/>
      <c r="AS591" s="27"/>
      <c r="AT591" s="27"/>
      <c r="AU591" s="27"/>
      <c r="AV591" s="27"/>
      <c r="AW591" s="27"/>
      <c r="AX591" s="27"/>
      <c r="AY591" s="27"/>
      <c r="AZ591" s="27"/>
      <c r="BA591" s="27"/>
      <c r="BB591" s="27"/>
      <c r="BC591" s="27"/>
      <c r="BD591" s="27"/>
      <c r="BE591" s="27"/>
      <c r="BF591" s="27"/>
      <c r="BG591" s="27"/>
      <c r="BH591" s="27"/>
      <c r="BI591" s="27"/>
      <c r="BJ591" s="27"/>
      <c r="BK591" s="27"/>
      <c r="BL591" s="27"/>
      <c r="BM591" s="27"/>
      <c r="BN591" s="27"/>
      <c r="BO591" s="27"/>
      <c r="BP591" s="27"/>
      <c r="BQ591" s="27"/>
      <c r="BR591" s="27"/>
      <c r="BS591" s="27"/>
      <c r="BT591" s="27"/>
      <c r="BU591" s="27"/>
      <c r="BV591" s="27"/>
      <c r="BW591" s="27"/>
      <c r="BX591" s="27"/>
      <c r="BY591" s="27"/>
      <c r="BZ591" s="27"/>
      <c r="CA591" s="27"/>
      <c r="CB591" s="27"/>
    </row>
    <row r="592" spans="1:80" x14ac:dyDescent="0.25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AG592" s="27"/>
      <c r="AH592" s="27"/>
      <c r="AI592" s="27"/>
      <c r="AJ592" s="27"/>
      <c r="AK592" s="27"/>
      <c r="AL592" s="27"/>
      <c r="AM592" s="27"/>
      <c r="AN592" s="27"/>
      <c r="AO592" s="27"/>
      <c r="AP592" s="27"/>
      <c r="AQ592" s="27"/>
      <c r="AR592" s="27"/>
      <c r="AS592" s="27"/>
      <c r="AT592" s="27"/>
      <c r="AU592" s="27"/>
      <c r="AV592" s="27"/>
      <c r="AW592" s="27"/>
      <c r="AX592" s="27"/>
      <c r="AY592" s="27"/>
      <c r="AZ592" s="27"/>
      <c r="BA592" s="27"/>
      <c r="BB592" s="27"/>
      <c r="BC592" s="27"/>
      <c r="BD592" s="27"/>
      <c r="BE592" s="27"/>
      <c r="BF592" s="27"/>
      <c r="BG592" s="27"/>
      <c r="BH592" s="27"/>
      <c r="BI592" s="27"/>
      <c r="BJ592" s="27"/>
      <c r="BK592" s="27"/>
      <c r="BL592" s="27"/>
      <c r="BM592" s="27"/>
      <c r="BN592" s="27"/>
      <c r="BO592" s="27"/>
      <c r="BP592" s="27"/>
      <c r="BQ592" s="27"/>
      <c r="BR592" s="27"/>
      <c r="BS592" s="27"/>
      <c r="BT592" s="27"/>
      <c r="BU592" s="27"/>
      <c r="BV592" s="27"/>
      <c r="BW592" s="27"/>
      <c r="BX592" s="27"/>
      <c r="BY592" s="27"/>
      <c r="BZ592" s="27"/>
      <c r="CA592" s="27"/>
      <c r="CB592" s="27"/>
    </row>
    <row r="593" spans="1:80" x14ac:dyDescent="0.25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AG593" s="27"/>
      <c r="AH593" s="27"/>
      <c r="AI593" s="27"/>
      <c r="AJ593" s="27"/>
      <c r="AK593" s="27"/>
      <c r="AL593" s="27"/>
      <c r="AM593" s="27"/>
      <c r="AN593" s="27"/>
      <c r="AO593" s="27"/>
      <c r="AP593" s="27"/>
      <c r="AQ593" s="27"/>
      <c r="AR593" s="27"/>
      <c r="AS593" s="27"/>
      <c r="AT593" s="27"/>
      <c r="AU593" s="27"/>
      <c r="AV593" s="27"/>
      <c r="AW593" s="27"/>
      <c r="AX593" s="27"/>
      <c r="AY593" s="27"/>
      <c r="AZ593" s="27"/>
      <c r="BA593" s="27"/>
      <c r="BB593" s="27"/>
      <c r="BC593" s="27"/>
      <c r="BD593" s="27"/>
      <c r="BE593" s="27"/>
      <c r="BF593" s="27"/>
      <c r="BG593" s="27"/>
      <c r="BH593" s="27"/>
      <c r="BI593" s="27"/>
      <c r="BJ593" s="27"/>
      <c r="BK593" s="27"/>
      <c r="BL593" s="27"/>
      <c r="BM593" s="27"/>
      <c r="BN593" s="27"/>
      <c r="BO593" s="27"/>
      <c r="BP593" s="27"/>
      <c r="BQ593" s="27"/>
      <c r="BR593" s="27"/>
      <c r="BS593" s="27"/>
      <c r="BT593" s="27"/>
      <c r="BU593" s="27"/>
      <c r="BV593" s="27"/>
      <c r="BW593" s="27"/>
      <c r="BX593" s="27"/>
      <c r="BY593" s="27"/>
      <c r="BZ593" s="27"/>
      <c r="CA593" s="27"/>
      <c r="CB593" s="27"/>
    </row>
    <row r="594" spans="1:80" x14ac:dyDescent="0.25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  <c r="AQ594" s="27"/>
      <c r="AR594" s="27"/>
      <c r="AS594" s="27"/>
      <c r="AT594" s="27"/>
      <c r="AU594" s="27"/>
      <c r="AV594" s="27"/>
      <c r="AW594" s="27"/>
      <c r="AX594" s="27"/>
      <c r="AY594" s="27"/>
      <c r="AZ594" s="27"/>
      <c r="BA594" s="27"/>
      <c r="BB594" s="27"/>
      <c r="BC594" s="27"/>
      <c r="BD594" s="27"/>
      <c r="BE594" s="27"/>
      <c r="BF594" s="27"/>
      <c r="BG594" s="27"/>
      <c r="BH594" s="27"/>
      <c r="BI594" s="27"/>
      <c r="BJ594" s="27"/>
      <c r="BK594" s="27"/>
      <c r="BL594" s="27"/>
      <c r="BM594" s="27"/>
      <c r="BN594" s="27"/>
      <c r="BO594" s="27"/>
      <c r="BP594" s="27"/>
      <c r="BQ594" s="27"/>
      <c r="BR594" s="27"/>
      <c r="BS594" s="27"/>
      <c r="BT594" s="27"/>
      <c r="BU594" s="27"/>
      <c r="BV594" s="27"/>
      <c r="BW594" s="27"/>
      <c r="BX594" s="27"/>
      <c r="BY594" s="27"/>
      <c r="BZ594" s="27"/>
      <c r="CA594" s="27"/>
      <c r="CB594" s="27"/>
    </row>
    <row r="595" spans="1:80" x14ac:dyDescent="0.2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AG595" s="27"/>
      <c r="AH595" s="27"/>
      <c r="AI595" s="27"/>
      <c r="AJ595" s="27"/>
      <c r="AK595" s="27"/>
      <c r="AL595" s="27"/>
      <c r="AM595" s="27"/>
      <c r="AN595" s="27"/>
      <c r="AO595" s="27"/>
      <c r="AP595" s="27"/>
      <c r="AQ595" s="27"/>
      <c r="AR595" s="27"/>
      <c r="AS595" s="27"/>
      <c r="AT595" s="27"/>
      <c r="AU595" s="27"/>
      <c r="AV595" s="27"/>
      <c r="AW595" s="27"/>
      <c r="AX595" s="27"/>
      <c r="AY595" s="27"/>
      <c r="AZ595" s="27"/>
      <c r="BA595" s="27"/>
      <c r="BB595" s="27"/>
      <c r="BC595" s="27"/>
      <c r="BD595" s="27"/>
      <c r="BE595" s="27"/>
      <c r="BF595" s="27"/>
      <c r="BG595" s="27"/>
      <c r="BH595" s="27"/>
      <c r="BI595" s="27"/>
      <c r="BJ595" s="27"/>
      <c r="BK595" s="27"/>
      <c r="BL595" s="27"/>
      <c r="BM595" s="27"/>
      <c r="BN595" s="27"/>
      <c r="BO595" s="27"/>
      <c r="BP595" s="27"/>
      <c r="BQ595" s="27"/>
      <c r="BR595" s="27"/>
      <c r="BS595" s="27"/>
      <c r="BT595" s="27"/>
      <c r="BU595" s="27"/>
      <c r="BV595" s="27"/>
      <c r="BW595" s="27"/>
      <c r="BX595" s="27"/>
      <c r="BY595" s="27"/>
      <c r="BZ595" s="27"/>
      <c r="CA595" s="27"/>
      <c r="CB595" s="27"/>
    </row>
    <row r="596" spans="1:80" x14ac:dyDescent="0.2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AG596" s="27"/>
      <c r="AH596" s="27"/>
      <c r="AI596" s="27"/>
      <c r="AJ596" s="27"/>
      <c r="AK596" s="27"/>
      <c r="AL596" s="27"/>
      <c r="AM596" s="27"/>
      <c r="AN596" s="27"/>
      <c r="AO596" s="27"/>
      <c r="AP596" s="27"/>
      <c r="AQ596" s="27"/>
      <c r="AR596" s="27"/>
      <c r="AS596" s="27"/>
      <c r="AT596" s="27"/>
      <c r="AU596" s="27"/>
      <c r="AV596" s="27"/>
      <c r="AW596" s="27"/>
      <c r="AX596" s="27"/>
      <c r="AY596" s="27"/>
      <c r="AZ596" s="27"/>
      <c r="BA596" s="27"/>
      <c r="BB596" s="27"/>
      <c r="BC596" s="27"/>
      <c r="BD596" s="27"/>
      <c r="BE596" s="27"/>
      <c r="BF596" s="27"/>
      <c r="BG596" s="27"/>
      <c r="BH596" s="27"/>
      <c r="BI596" s="27"/>
      <c r="BJ596" s="27"/>
      <c r="BK596" s="27"/>
      <c r="BL596" s="27"/>
      <c r="BM596" s="27"/>
      <c r="BN596" s="27"/>
      <c r="BO596" s="27"/>
      <c r="BP596" s="27"/>
      <c r="BQ596" s="27"/>
      <c r="BR596" s="27"/>
      <c r="BS596" s="27"/>
      <c r="BT596" s="27"/>
      <c r="BU596" s="27"/>
      <c r="BV596" s="27"/>
      <c r="BW596" s="27"/>
      <c r="BX596" s="27"/>
      <c r="BY596" s="27"/>
      <c r="BZ596" s="27"/>
      <c r="CA596" s="27"/>
      <c r="CB596" s="27"/>
    </row>
    <row r="597" spans="1:80" x14ac:dyDescent="0.25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AG597" s="27"/>
      <c r="AH597" s="27"/>
      <c r="AI597" s="27"/>
      <c r="AJ597" s="27"/>
      <c r="AK597" s="27"/>
      <c r="AL597" s="27"/>
      <c r="AM597" s="27"/>
      <c r="AN597" s="27"/>
      <c r="AO597" s="27"/>
      <c r="AP597" s="27"/>
      <c r="AQ597" s="27"/>
      <c r="AR597" s="27"/>
      <c r="AS597" s="27"/>
      <c r="AT597" s="27"/>
      <c r="AU597" s="27"/>
      <c r="AV597" s="27"/>
      <c r="AW597" s="27"/>
      <c r="AX597" s="27"/>
      <c r="AY597" s="27"/>
      <c r="AZ597" s="27"/>
      <c r="BA597" s="27"/>
      <c r="BB597" s="27"/>
      <c r="BC597" s="27"/>
      <c r="BD597" s="27"/>
      <c r="BE597" s="27"/>
      <c r="BF597" s="27"/>
      <c r="BG597" s="27"/>
      <c r="BH597" s="27"/>
      <c r="BI597" s="27"/>
      <c r="BJ597" s="27"/>
      <c r="BK597" s="27"/>
      <c r="BL597" s="27"/>
      <c r="BM597" s="27"/>
      <c r="BN597" s="27"/>
      <c r="BO597" s="27"/>
      <c r="BP597" s="27"/>
      <c r="BQ597" s="27"/>
      <c r="BR597" s="27"/>
      <c r="BS597" s="27"/>
      <c r="BT597" s="27"/>
      <c r="BU597" s="27"/>
      <c r="BV597" s="27"/>
      <c r="BW597" s="27"/>
      <c r="BX597" s="27"/>
      <c r="BY597" s="27"/>
      <c r="BZ597" s="27"/>
      <c r="CA597" s="27"/>
      <c r="CB597" s="27"/>
    </row>
    <row r="598" spans="1:80" x14ac:dyDescent="0.25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AG598" s="27"/>
      <c r="AH598" s="27"/>
      <c r="AI598" s="27"/>
      <c r="AJ598" s="27"/>
      <c r="AK598" s="27"/>
      <c r="AL598" s="27"/>
      <c r="AM598" s="27"/>
      <c r="AN598" s="27"/>
      <c r="AO598" s="27"/>
      <c r="AP598" s="27"/>
      <c r="AQ598" s="27"/>
      <c r="AR598" s="27"/>
      <c r="AS598" s="27"/>
      <c r="AT598" s="27"/>
      <c r="AU598" s="27"/>
      <c r="AV598" s="27"/>
      <c r="AW598" s="27"/>
      <c r="AX598" s="27"/>
      <c r="AY598" s="27"/>
      <c r="AZ598" s="27"/>
      <c r="BA598" s="27"/>
      <c r="BB598" s="27"/>
      <c r="BC598" s="27"/>
      <c r="BD598" s="27"/>
      <c r="BE598" s="27"/>
      <c r="BF598" s="27"/>
      <c r="BG598" s="27"/>
      <c r="BH598" s="27"/>
      <c r="BI598" s="27"/>
      <c r="BJ598" s="27"/>
      <c r="BK598" s="27"/>
      <c r="BL598" s="27"/>
      <c r="BM598" s="27"/>
      <c r="BN598" s="27"/>
      <c r="BO598" s="27"/>
      <c r="BP598" s="27"/>
      <c r="BQ598" s="27"/>
      <c r="BR598" s="27"/>
      <c r="BS598" s="27"/>
      <c r="BT598" s="27"/>
      <c r="BU598" s="27"/>
      <c r="BV598" s="27"/>
      <c r="BW598" s="27"/>
      <c r="BX598" s="27"/>
      <c r="BY598" s="27"/>
      <c r="BZ598" s="27"/>
      <c r="CA598" s="27"/>
      <c r="CB598" s="27"/>
    </row>
    <row r="599" spans="1:80" x14ac:dyDescent="0.25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AG599" s="27"/>
      <c r="AH599" s="27"/>
      <c r="AI599" s="27"/>
      <c r="AJ599" s="27"/>
      <c r="AK599" s="27"/>
      <c r="AL599" s="27"/>
      <c r="AM599" s="27"/>
      <c r="AN599" s="27"/>
      <c r="AO599" s="27"/>
      <c r="AP599" s="27"/>
      <c r="AQ599" s="27"/>
      <c r="AR599" s="27"/>
      <c r="AS599" s="27"/>
      <c r="AT599" s="27"/>
      <c r="AU599" s="27"/>
      <c r="AV599" s="27"/>
      <c r="AW599" s="27"/>
      <c r="AX599" s="27"/>
      <c r="AY599" s="27"/>
      <c r="AZ599" s="27"/>
      <c r="BA599" s="27"/>
      <c r="BB599" s="27"/>
      <c r="BC599" s="27"/>
      <c r="BD599" s="27"/>
      <c r="BE599" s="27"/>
      <c r="BF599" s="27"/>
      <c r="BG599" s="27"/>
      <c r="BH599" s="27"/>
      <c r="BI599" s="27"/>
      <c r="BJ599" s="27"/>
      <c r="BK599" s="27"/>
      <c r="BL599" s="27"/>
      <c r="BM599" s="27"/>
      <c r="BN599" s="27"/>
      <c r="BO599" s="27"/>
      <c r="BP599" s="27"/>
      <c r="BQ599" s="27"/>
      <c r="BR599" s="27"/>
      <c r="BS599" s="27"/>
      <c r="BT599" s="27"/>
      <c r="BU599" s="27"/>
      <c r="BV599" s="27"/>
      <c r="BW599" s="27"/>
      <c r="BX599" s="27"/>
      <c r="BY599" s="27"/>
      <c r="BZ599" s="27"/>
      <c r="CA599" s="27"/>
      <c r="CB599" s="27"/>
    </row>
    <row r="600" spans="1:80" x14ac:dyDescent="0.25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AG600" s="27"/>
      <c r="AH600" s="27"/>
      <c r="AI600" s="27"/>
      <c r="AJ600" s="27"/>
      <c r="AK600" s="27"/>
      <c r="AL600" s="27"/>
      <c r="AM600" s="27"/>
      <c r="AN600" s="27"/>
      <c r="AO600" s="27"/>
      <c r="AP600" s="27"/>
      <c r="AQ600" s="27"/>
      <c r="AR600" s="27"/>
      <c r="AS600" s="27"/>
      <c r="AT600" s="27"/>
      <c r="AU600" s="27"/>
      <c r="AV600" s="27"/>
      <c r="AW600" s="27"/>
      <c r="AX600" s="27"/>
      <c r="AY600" s="27"/>
      <c r="AZ600" s="27"/>
      <c r="BA600" s="27"/>
      <c r="BB600" s="27"/>
      <c r="BC600" s="27"/>
      <c r="BD600" s="27"/>
      <c r="BE600" s="27"/>
      <c r="BF600" s="27"/>
      <c r="BG600" s="27"/>
      <c r="BH600" s="27"/>
      <c r="BI600" s="27"/>
      <c r="BJ600" s="27"/>
      <c r="BK600" s="27"/>
      <c r="BL600" s="27"/>
      <c r="BM600" s="27"/>
      <c r="BN600" s="27"/>
      <c r="BO600" s="27"/>
      <c r="BP600" s="27"/>
      <c r="BQ600" s="27"/>
      <c r="BR600" s="27"/>
      <c r="BS600" s="27"/>
      <c r="BT600" s="27"/>
      <c r="BU600" s="27"/>
      <c r="BV600" s="27"/>
      <c r="BW600" s="27"/>
      <c r="BX600" s="27"/>
      <c r="BY600" s="27"/>
      <c r="BZ600" s="27"/>
      <c r="CA600" s="27"/>
      <c r="CB600" s="27"/>
    </row>
    <row r="601" spans="1:80" x14ac:dyDescent="0.25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AG601" s="27"/>
      <c r="AH601" s="27"/>
      <c r="AI601" s="27"/>
      <c r="AJ601" s="27"/>
      <c r="AK601" s="27"/>
      <c r="AL601" s="27"/>
      <c r="AM601" s="27"/>
      <c r="AN601" s="27"/>
      <c r="AO601" s="27"/>
      <c r="AP601" s="27"/>
      <c r="AQ601" s="27"/>
      <c r="AR601" s="27"/>
      <c r="AS601" s="27"/>
      <c r="AT601" s="27"/>
      <c r="AU601" s="27"/>
      <c r="AV601" s="27"/>
      <c r="AW601" s="27"/>
      <c r="AX601" s="27"/>
      <c r="AY601" s="27"/>
      <c r="AZ601" s="27"/>
      <c r="BA601" s="27"/>
      <c r="BB601" s="27"/>
      <c r="BC601" s="27"/>
      <c r="BD601" s="27"/>
      <c r="BE601" s="27"/>
      <c r="BF601" s="27"/>
      <c r="BG601" s="27"/>
      <c r="BH601" s="27"/>
      <c r="BI601" s="27"/>
      <c r="BJ601" s="27"/>
      <c r="BK601" s="27"/>
      <c r="BL601" s="27"/>
      <c r="BM601" s="27"/>
      <c r="BN601" s="27"/>
      <c r="BO601" s="27"/>
      <c r="BP601" s="27"/>
      <c r="BQ601" s="27"/>
      <c r="BR601" s="27"/>
      <c r="BS601" s="27"/>
      <c r="BT601" s="27"/>
      <c r="BU601" s="27"/>
      <c r="BV601" s="27"/>
      <c r="BW601" s="27"/>
      <c r="BX601" s="27"/>
      <c r="BY601" s="27"/>
      <c r="BZ601" s="27"/>
      <c r="CA601" s="27"/>
      <c r="CB601" s="27"/>
    </row>
    <row r="602" spans="1:80" x14ac:dyDescent="0.25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AG602" s="27"/>
      <c r="AH602" s="27"/>
      <c r="AI602" s="27"/>
      <c r="AJ602" s="27"/>
      <c r="AK602" s="27"/>
      <c r="AL602" s="27"/>
      <c r="AM602" s="27"/>
      <c r="AN602" s="27"/>
      <c r="AO602" s="27"/>
      <c r="AP602" s="27"/>
      <c r="AQ602" s="27"/>
      <c r="AR602" s="27"/>
      <c r="AS602" s="27"/>
      <c r="AT602" s="27"/>
      <c r="AU602" s="27"/>
      <c r="AV602" s="27"/>
      <c r="AW602" s="27"/>
      <c r="AX602" s="27"/>
      <c r="AY602" s="27"/>
      <c r="AZ602" s="27"/>
      <c r="BA602" s="27"/>
      <c r="BB602" s="27"/>
      <c r="BC602" s="27"/>
      <c r="BD602" s="27"/>
      <c r="BE602" s="27"/>
      <c r="BF602" s="27"/>
      <c r="BG602" s="27"/>
      <c r="BH602" s="27"/>
      <c r="BI602" s="27"/>
      <c r="BJ602" s="27"/>
      <c r="BK602" s="27"/>
      <c r="BL602" s="27"/>
      <c r="BM602" s="27"/>
      <c r="BN602" s="27"/>
      <c r="BO602" s="27"/>
      <c r="BP602" s="27"/>
      <c r="BQ602" s="27"/>
      <c r="BR602" s="27"/>
      <c r="BS602" s="27"/>
      <c r="BT602" s="27"/>
      <c r="BU602" s="27"/>
      <c r="BV602" s="27"/>
      <c r="BW602" s="27"/>
      <c r="BX602" s="27"/>
      <c r="BY602" s="27"/>
      <c r="BZ602" s="27"/>
      <c r="CA602" s="27"/>
      <c r="CB602" s="27"/>
    </row>
    <row r="603" spans="1:80" x14ac:dyDescent="0.25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AG603" s="27"/>
      <c r="AH603" s="27"/>
      <c r="AI603" s="27"/>
      <c r="AJ603" s="27"/>
      <c r="AK603" s="27"/>
      <c r="AL603" s="27"/>
      <c r="AM603" s="27"/>
      <c r="AN603" s="27"/>
      <c r="AO603" s="27"/>
      <c r="AP603" s="27"/>
      <c r="AQ603" s="27"/>
      <c r="AR603" s="27"/>
      <c r="AS603" s="27"/>
      <c r="AT603" s="27"/>
      <c r="AU603" s="27"/>
      <c r="AV603" s="27"/>
      <c r="AW603" s="27"/>
      <c r="AX603" s="27"/>
      <c r="AY603" s="27"/>
      <c r="AZ603" s="27"/>
      <c r="BA603" s="27"/>
      <c r="BB603" s="27"/>
      <c r="BC603" s="27"/>
      <c r="BD603" s="27"/>
      <c r="BE603" s="27"/>
      <c r="BF603" s="27"/>
      <c r="BG603" s="27"/>
      <c r="BH603" s="27"/>
      <c r="BI603" s="27"/>
      <c r="BJ603" s="27"/>
      <c r="BK603" s="27"/>
      <c r="BL603" s="27"/>
      <c r="BM603" s="27"/>
      <c r="BN603" s="27"/>
      <c r="BO603" s="27"/>
      <c r="BP603" s="27"/>
      <c r="BQ603" s="27"/>
      <c r="BR603" s="27"/>
      <c r="BS603" s="27"/>
      <c r="BT603" s="27"/>
      <c r="BU603" s="27"/>
      <c r="BV603" s="27"/>
      <c r="BW603" s="27"/>
      <c r="BX603" s="27"/>
      <c r="BY603" s="27"/>
      <c r="BZ603" s="27"/>
      <c r="CA603" s="27"/>
      <c r="CB603" s="27"/>
    </row>
    <row r="604" spans="1:80" x14ac:dyDescent="0.25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AG604" s="27"/>
      <c r="AH604" s="27"/>
      <c r="AI604" s="27"/>
      <c r="AJ604" s="27"/>
      <c r="AK604" s="27"/>
      <c r="AL604" s="27"/>
      <c r="AM604" s="27"/>
      <c r="AN604" s="27"/>
      <c r="AO604" s="27"/>
      <c r="AP604" s="27"/>
      <c r="AQ604" s="27"/>
      <c r="AR604" s="27"/>
      <c r="AS604" s="27"/>
      <c r="AT604" s="27"/>
      <c r="AU604" s="27"/>
      <c r="AV604" s="27"/>
      <c r="AW604" s="27"/>
      <c r="AX604" s="27"/>
      <c r="AY604" s="27"/>
      <c r="AZ604" s="27"/>
      <c r="BA604" s="27"/>
      <c r="BB604" s="27"/>
      <c r="BC604" s="27"/>
      <c r="BD604" s="27"/>
      <c r="BE604" s="27"/>
      <c r="BF604" s="27"/>
      <c r="BG604" s="27"/>
      <c r="BH604" s="27"/>
      <c r="BI604" s="27"/>
      <c r="BJ604" s="27"/>
      <c r="BK604" s="27"/>
      <c r="BL604" s="27"/>
      <c r="BM604" s="27"/>
      <c r="BN604" s="27"/>
      <c r="BO604" s="27"/>
      <c r="BP604" s="27"/>
      <c r="BQ604" s="27"/>
      <c r="BR604" s="27"/>
      <c r="BS604" s="27"/>
      <c r="BT604" s="27"/>
      <c r="BU604" s="27"/>
      <c r="BV604" s="27"/>
      <c r="BW604" s="27"/>
      <c r="BX604" s="27"/>
      <c r="BY604" s="27"/>
      <c r="BZ604" s="27"/>
      <c r="CA604" s="27"/>
      <c r="CB604" s="27"/>
    </row>
    <row r="605" spans="1:80" x14ac:dyDescent="0.2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AG605" s="27"/>
      <c r="AH605" s="27"/>
      <c r="AI605" s="27"/>
      <c r="AJ605" s="27"/>
      <c r="AK605" s="27"/>
      <c r="AL605" s="27"/>
      <c r="AM605" s="27"/>
      <c r="AN605" s="27"/>
      <c r="AO605" s="27"/>
      <c r="AP605" s="27"/>
      <c r="AQ605" s="27"/>
      <c r="AR605" s="27"/>
      <c r="AS605" s="27"/>
      <c r="AT605" s="27"/>
      <c r="AU605" s="27"/>
      <c r="AV605" s="27"/>
      <c r="AW605" s="27"/>
      <c r="AX605" s="27"/>
      <c r="AY605" s="27"/>
      <c r="AZ605" s="27"/>
      <c r="BA605" s="27"/>
      <c r="BB605" s="27"/>
      <c r="BC605" s="27"/>
      <c r="BD605" s="27"/>
      <c r="BE605" s="27"/>
      <c r="BF605" s="27"/>
      <c r="BG605" s="27"/>
      <c r="BH605" s="27"/>
      <c r="BI605" s="27"/>
      <c r="BJ605" s="27"/>
      <c r="BK605" s="27"/>
      <c r="BL605" s="27"/>
      <c r="BM605" s="27"/>
      <c r="BN605" s="27"/>
      <c r="BO605" s="27"/>
      <c r="BP605" s="27"/>
      <c r="BQ605" s="27"/>
      <c r="BR605" s="27"/>
      <c r="BS605" s="27"/>
      <c r="BT605" s="27"/>
      <c r="BU605" s="27"/>
      <c r="BV605" s="27"/>
      <c r="BW605" s="27"/>
      <c r="BX605" s="27"/>
      <c r="BY605" s="27"/>
      <c r="BZ605" s="27"/>
      <c r="CA605" s="27"/>
      <c r="CB605" s="27"/>
    </row>
    <row r="606" spans="1:80" x14ac:dyDescent="0.25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AG606" s="27"/>
      <c r="AH606" s="27"/>
      <c r="AI606" s="27"/>
      <c r="AJ606" s="27"/>
      <c r="AK606" s="27"/>
      <c r="AL606" s="27"/>
      <c r="AM606" s="27"/>
      <c r="AN606" s="27"/>
      <c r="AO606" s="27"/>
      <c r="AP606" s="27"/>
      <c r="AQ606" s="27"/>
      <c r="AR606" s="27"/>
      <c r="AS606" s="27"/>
      <c r="AT606" s="27"/>
      <c r="AU606" s="27"/>
      <c r="AV606" s="27"/>
      <c r="AW606" s="27"/>
      <c r="AX606" s="27"/>
      <c r="AY606" s="27"/>
      <c r="AZ606" s="27"/>
      <c r="BA606" s="27"/>
      <c r="BB606" s="27"/>
      <c r="BC606" s="27"/>
      <c r="BD606" s="27"/>
      <c r="BE606" s="27"/>
      <c r="BF606" s="27"/>
      <c r="BG606" s="27"/>
      <c r="BH606" s="27"/>
      <c r="BI606" s="27"/>
      <c r="BJ606" s="27"/>
      <c r="BK606" s="27"/>
      <c r="BL606" s="27"/>
      <c r="BM606" s="27"/>
      <c r="BN606" s="27"/>
      <c r="BO606" s="27"/>
      <c r="BP606" s="27"/>
      <c r="BQ606" s="27"/>
      <c r="BR606" s="27"/>
      <c r="BS606" s="27"/>
      <c r="BT606" s="27"/>
      <c r="BU606" s="27"/>
      <c r="BV606" s="27"/>
      <c r="BW606" s="27"/>
      <c r="BX606" s="27"/>
      <c r="BY606" s="27"/>
      <c r="BZ606" s="27"/>
      <c r="CA606" s="27"/>
      <c r="CB606" s="27"/>
    </row>
    <row r="607" spans="1:80" x14ac:dyDescent="0.25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AG607" s="27"/>
      <c r="AH607" s="27"/>
      <c r="AI607" s="27"/>
      <c r="AJ607" s="27"/>
      <c r="AK607" s="27"/>
      <c r="AL607" s="27"/>
      <c r="AM607" s="27"/>
      <c r="AN607" s="27"/>
      <c r="AO607" s="27"/>
      <c r="AP607" s="27"/>
      <c r="AQ607" s="27"/>
      <c r="AR607" s="27"/>
      <c r="AS607" s="27"/>
      <c r="AT607" s="27"/>
      <c r="AU607" s="27"/>
      <c r="AV607" s="27"/>
      <c r="AW607" s="27"/>
      <c r="AX607" s="27"/>
      <c r="AY607" s="27"/>
      <c r="AZ607" s="27"/>
      <c r="BA607" s="27"/>
      <c r="BB607" s="27"/>
      <c r="BC607" s="27"/>
      <c r="BD607" s="27"/>
      <c r="BE607" s="27"/>
      <c r="BF607" s="27"/>
      <c r="BG607" s="27"/>
      <c r="BH607" s="27"/>
      <c r="BI607" s="27"/>
      <c r="BJ607" s="27"/>
      <c r="BK607" s="27"/>
      <c r="BL607" s="27"/>
      <c r="BM607" s="27"/>
      <c r="BN607" s="27"/>
      <c r="BO607" s="27"/>
      <c r="BP607" s="27"/>
      <c r="BQ607" s="27"/>
      <c r="BR607" s="27"/>
      <c r="BS607" s="27"/>
      <c r="BT607" s="27"/>
      <c r="BU607" s="27"/>
      <c r="BV607" s="27"/>
      <c r="BW607" s="27"/>
      <c r="BX607" s="27"/>
      <c r="BY607" s="27"/>
      <c r="BZ607" s="27"/>
      <c r="CA607" s="27"/>
      <c r="CB607" s="27"/>
    </row>
    <row r="608" spans="1:80" x14ac:dyDescent="0.25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AG608" s="27"/>
      <c r="AH608" s="27"/>
      <c r="AI608" s="27"/>
      <c r="AJ608" s="27"/>
      <c r="AK608" s="27"/>
      <c r="AL608" s="27"/>
      <c r="AM608" s="27"/>
      <c r="AN608" s="27"/>
      <c r="AO608" s="27"/>
      <c r="AP608" s="27"/>
      <c r="AQ608" s="27"/>
      <c r="AR608" s="27"/>
      <c r="AS608" s="27"/>
      <c r="AT608" s="27"/>
      <c r="AU608" s="27"/>
      <c r="AV608" s="27"/>
      <c r="AW608" s="27"/>
      <c r="AX608" s="27"/>
      <c r="AY608" s="27"/>
      <c r="AZ608" s="27"/>
      <c r="BA608" s="27"/>
      <c r="BB608" s="27"/>
      <c r="BC608" s="27"/>
      <c r="BD608" s="27"/>
      <c r="BE608" s="27"/>
      <c r="BF608" s="27"/>
      <c r="BG608" s="27"/>
      <c r="BH608" s="27"/>
      <c r="BI608" s="27"/>
      <c r="BJ608" s="27"/>
      <c r="BK608" s="27"/>
      <c r="BL608" s="27"/>
      <c r="BM608" s="27"/>
      <c r="BN608" s="27"/>
      <c r="BO608" s="27"/>
      <c r="BP608" s="27"/>
      <c r="BQ608" s="27"/>
      <c r="BR608" s="27"/>
      <c r="BS608" s="27"/>
      <c r="BT608" s="27"/>
      <c r="BU608" s="27"/>
      <c r="BV608" s="27"/>
      <c r="BW608" s="27"/>
      <c r="BX608" s="27"/>
      <c r="BY608" s="27"/>
      <c r="BZ608" s="27"/>
      <c r="CA608" s="27"/>
      <c r="CB608" s="27"/>
    </row>
    <row r="609" spans="1:80" x14ac:dyDescent="0.25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AG609" s="27"/>
      <c r="AH609" s="27"/>
      <c r="AI609" s="27"/>
      <c r="AJ609" s="27"/>
      <c r="AK609" s="27"/>
      <c r="AL609" s="27"/>
      <c r="AM609" s="27"/>
      <c r="AN609" s="27"/>
      <c r="AO609" s="27"/>
      <c r="AP609" s="27"/>
      <c r="AQ609" s="27"/>
      <c r="AR609" s="27"/>
      <c r="AS609" s="27"/>
      <c r="AT609" s="27"/>
      <c r="AU609" s="27"/>
      <c r="AV609" s="27"/>
      <c r="AW609" s="27"/>
      <c r="AX609" s="27"/>
      <c r="AY609" s="27"/>
      <c r="AZ609" s="27"/>
      <c r="BA609" s="27"/>
      <c r="BB609" s="27"/>
      <c r="BC609" s="27"/>
      <c r="BD609" s="27"/>
      <c r="BE609" s="27"/>
      <c r="BF609" s="27"/>
      <c r="BG609" s="27"/>
      <c r="BH609" s="27"/>
      <c r="BI609" s="27"/>
      <c r="BJ609" s="27"/>
      <c r="BK609" s="27"/>
      <c r="BL609" s="27"/>
      <c r="BM609" s="27"/>
      <c r="BN609" s="27"/>
      <c r="BO609" s="27"/>
      <c r="BP609" s="27"/>
      <c r="BQ609" s="27"/>
      <c r="BR609" s="27"/>
      <c r="BS609" s="27"/>
      <c r="BT609" s="27"/>
      <c r="BU609" s="27"/>
      <c r="BV609" s="27"/>
      <c r="BW609" s="27"/>
      <c r="BX609" s="27"/>
      <c r="BY609" s="27"/>
      <c r="BZ609" s="27"/>
      <c r="CA609" s="27"/>
      <c r="CB609" s="27"/>
    </row>
    <row r="610" spans="1:80" x14ac:dyDescent="0.25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AG610" s="27"/>
      <c r="AH610" s="27"/>
      <c r="AI610" s="27"/>
      <c r="AJ610" s="27"/>
      <c r="AK610" s="27"/>
      <c r="AL610" s="27"/>
      <c r="AM610" s="27"/>
      <c r="AN610" s="27"/>
      <c r="AO610" s="27"/>
      <c r="AP610" s="27"/>
      <c r="AQ610" s="27"/>
      <c r="AR610" s="27"/>
      <c r="AS610" s="27"/>
      <c r="AT610" s="27"/>
      <c r="AU610" s="27"/>
      <c r="AV610" s="27"/>
      <c r="AW610" s="27"/>
      <c r="AX610" s="27"/>
      <c r="AY610" s="27"/>
      <c r="AZ610" s="27"/>
      <c r="BA610" s="27"/>
      <c r="BB610" s="27"/>
      <c r="BC610" s="27"/>
      <c r="BD610" s="27"/>
      <c r="BE610" s="27"/>
      <c r="BF610" s="27"/>
      <c r="BG610" s="27"/>
      <c r="BH610" s="27"/>
      <c r="BI610" s="27"/>
      <c r="BJ610" s="27"/>
      <c r="BK610" s="27"/>
      <c r="BL610" s="27"/>
      <c r="BM610" s="27"/>
      <c r="BN610" s="27"/>
      <c r="BO610" s="27"/>
      <c r="BP610" s="27"/>
      <c r="BQ610" s="27"/>
      <c r="BR610" s="27"/>
      <c r="BS610" s="27"/>
      <c r="BT610" s="27"/>
      <c r="BU610" s="27"/>
      <c r="BV610" s="27"/>
      <c r="BW610" s="27"/>
      <c r="BX610" s="27"/>
      <c r="BY610" s="27"/>
      <c r="BZ610" s="27"/>
      <c r="CA610" s="27"/>
      <c r="CB610" s="27"/>
    </row>
    <row r="611" spans="1:80" x14ac:dyDescent="0.25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7"/>
      <c r="AS611" s="27"/>
      <c r="AT611" s="27"/>
      <c r="AU611" s="27"/>
      <c r="AV611" s="27"/>
      <c r="AW611" s="27"/>
      <c r="AX611" s="27"/>
      <c r="AY611" s="27"/>
      <c r="AZ611" s="27"/>
      <c r="BA611" s="27"/>
      <c r="BB611" s="27"/>
      <c r="BC611" s="27"/>
      <c r="BD611" s="27"/>
      <c r="BE611" s="27"/>
      <c r="BF611" s="27"/>
      <c r="BG611" s="27"/>
      <c r="BH611" s="27"/>
      <c r="BI611" s="27"/>
      <c r="BJ611" s="27"/>
      <c r="BK611" s="27"/>
      <c r="BL611" s="27"/>
      <c r="BM611" s="27"/>
      <c r="BN611" s="27"/>
      <c r="BO611" s="27"/>
      <c r="BP611" s="27"/>
      <c r="BQ611" s="27"/>
      <c r="BR611" s="27"/>
      <c r="BS611" s="27"/>
      <c r="BT611" s="27"/>
      <c r="BU611" s="27"/>
      <c r="BV611" s="27"/>
      <c r="BW611" s="27"/>
      <c r="BX611" s="27"/>
      <c r="BY611" s="27"/>
      <c r="BZ611" s="27"/>
      <c r="CA611" s="27"/>
      <c r="CB611" s="27"/>
    </row>
    <row r="612" spans="1:80" x14ac:dyDescent="0.25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AG612" s="27"/>
      <c r="AH612" s="27"/>
      <c r="AI612" s="27"/>
      <c r="AJ612" s="27"/>
      <c r="AK612" s="27"/>
      <c r="AL612" s="27"/>
      <c r="AM612" s="27"/>
      <c r="AN612" s="27"/>
      <c r="AO612" s="27"/>
      <c r="AP612" s="27"/>
      <c r="AQ612" s="27"/>
      <c r="AR612" s="27"/>
      <c r="AS612" s="27"/>
      <c r="AT612" s="27"/>
      <c r="AU612" s="27"/>
      <c r="AV612" s="27"/>
      <c r="AW612" s="27"/>
      <c r="AX612" s="27"/>
      <c r="AY612" s="27"/>
      <c r="AZ612" s="27"/>
      <c r="BA612" s="27"/>
      <c r="BB612" s="27"/>
      <c r="BC612" s="27"/>
      <c r="BD612" s="27"/>
      <c r="BE612" s="27"/>
      <c r="BF612" s="27"/>
      <c r="BG612" s="27"/>
      <c r="BH612" s="27"/>
      <c r="BI612" s="27"/>
      <c r="BJ612" s="27"/>
      <c r="BK612" s="27"/>
      <c r="BL612" s="27"/>
      <c r="BM612" s="27"/>
      <c r="BN612" s="27"/>
      <c r="BO612" s="27"/>
      <c r="BP612" s="27"/>
      <c r="BQ612" s="27"/>
      <c r="BR612" s="27"/>
      <c r="BS612" s="27"/>
      <c r="BT612" s="27"/>
      <c r="BU612" s="27"/>
      <c r="BV612" s="27"/>
      <c r="BW612" s="27"/>
      <c r="BX612" s="27"/>
      <c r="BY612" s="27"/>
      <c r="BZ612" s="27"/>
      <c r="CA612" s="27"/>
      <c r="CB612" s="27"/>
    </row>
    <row r="613" spans="1:80" x14ac:dyDescent="0.25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AG613" s="27"/>
      <c r="AH613" s="27"/>
      <c r="AI613" s="27"/>
      <c r="AJ613" s="27"/>
      <c r="AK613" s="27"/>
      <c r="AL613" s="27"/>
      <c r="AM613" s="27"/>
      <c r="AN613" s="27"/>
      <c r="AO613" s="27"/>
      <c r="AP613" s="27"/>
      <c r="AQ613" s="27"/>
      <c r="AR613" s="27"/>
      <c r="AS613" s="27"/>
      <c r="AT613" s="27"/>
      <c r="AU613" s="27"/>
      <c r="AV613" s="27"/>
      <c r="AW613" s="27"/>
      <c r="AX613" s="27"/>
      <c r="AY613" s="27"/>
      <c r="AZ613" s="27"/>
      <c r="BA613" s="27"/>
      <c r="BB613" s="27"/>
      <c r="BC613" s="27"/>
      <c r="BD613" s="27"/>
      <c r="BE613" s="27"/>
      <c r="BF613" s="27"/>
      <c r="BG613" s="27"/>
      <c r="BH613" s="27"/>
      <c r="BI613" s="27"/>
      <c r="BJ613" s="27"/>
      <c r="BK613" s="27"/>
      <c r="BL613" s="27"/>
      <c r="BM613" s="27"/>
      <c r="BN613" s="27"/>
      <c r="BO613" s="27"/>
      <c r="BP613" s="27"/>
      <c r="BQ613" s="27"/>
      <c r="BR613" s="27"/>
      <c r="BS613" s="27"/>
      <c r="BT613" s="27"/>
      <c r="BU613" s="27"/>
      <c r="BV613" s="27"/>
      <c r="BW613" s="27"/>
      <c r="BX613" s="27"/>
      <c r="BY613" s="27"/>
      <c r="BZ613" s="27"/>
      <c r="CA613" s="27"/>
      <c r="CB613" s="27"/>
    </row>
    <row r="614" spans="1:80" x14ac:dyDescent="0.25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AG614" s="27"/>
      <c r="AH614" s="27"/>
      <c r="AI614" s="27"/>
      <c r="AJ614" s="27"/>
      <c r="AK614" s="27"/>
      <c r="AL614" s="27"/>
      <c r="AM614" s="27"/>
      <c r="AN614" s="27"/>
      <c r="AO614" s="27"/>
      <c r="AP614" s="27"/>
      <c r="AQ614" s="27"/>
      <c r="AR614" s="27"/>
      <c r="AS614" s="27"/>
      <c r="AT614" s="27"/>
      <c r="AU614" s="27"/>
      <c r="AV614" s="27"/>
      <c r="AW614" s="27"/>
      <c r="AX614" s="27"/>
      <c r="AY614" s="27"/>
      <c r="AZ614" s="27"/>
      <c r="BA614" s="27"/>
      <c r="BB614" s="27"/>
      <c r="BC614" s="27"/>
      <c r="BD614" s="27"/>
      <c r="BE614" s="27"/>
      <c r="BF614" s="27"/>
      <c r="BG614" s="27"/>
      <c r="BH614" s="27"/>
      <c r="BI614" s="27"/>
      <c r="BJ614" s="27"/>
      <c r="BK614" s="27"/>
      <c r="BL614" s="27"/>
      <c r="BM614" s="27"/>
      <c r="BN614" s="27"/>
      <c r="BO614" s="27"/>
      <c r="BP614" s="27"/>
      <c r="BQ614" s="27"/>
      <c r="BR614" s="27"/>
      <c r="BS614" s="27"/>
      <c r="BT614" s="27"/>
      <c r="BU614" s="27"/>
      <c r="BV614" s="27"/>
      <c r="BW614" s="27"/>
      <c r="BX614" s="27"/>
      <c r="BY614" s="27"/>
      <c r="BZ614" s="27"/>
      <c r="CA614" s="27"/>
      <c r="CB614" s="27"/>
    </row>
    <row r="615" spans="1:80" x14ac:dyDescent="0.2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AG615" s="27"/>
      <c r="AH615" s="27"/>
      <c r="AI615" s="27"/>
      <c r="AJ615" s="27"/>
      <c r="AK615" s="27"/>
      <c r="AL615" s="27"/>
      <c r="AM615" s="27"/>
      <c r="AN615" s="27"/>
      <c r="AO615" s="27"/>
      <c r="AP615" s="27"/>
      <c r="AQ615" s="27"/>
      <c r="AR615" s="27"/>
      <c r="AS615" s="27"/>
      <c r="AT615" s="27"/>
      <c r="AU615" s="27"/>
      <c r="AV615" s="27"/>
      <c r="AW615" s="27"/>
      <c r="AX615" s="27"/>
      <c r="AY615" s="27"/>
      <c r="AZ615" s="27"/>
      <c r="BA615" s="27"/>
      <c r="BB615" s="27"/>
      <c r="BC615" s="27"/>
      <c r="BD615" s="27"/>
      <c r="BE615" s="27"/>
      <c r="BF615" s="27"/>
      <c r="BG615" s="27"/>
      <c r="BH615" s="27"/>
      <c r="BI615" s="27"/>
      <c r="BJ615" s="27"/>
      <c r="BK615" s="27"/>
      <c r="BL615" s="27"/>
      <c r="BM615" s="27"/>
      <c r="BN615" s="27"/>
      <c r="BO615" s="27"/>
      <c r="BP615" s="27"/>
      <c r="BQ615" s="27"/>
      <c r="BR615" s="27"/>
      <c r="BS615" s="27"/>
      <c r="BT615" s="27"/>
      <c r="BU615" s="27"/>
      <c r="BV615" s="27"/>
      <c r="BW615" s="27"/>
      <c r="BX615" s="27"/>
      <c r="BY615" s="27"/>
      <c r="BZ615" s="27"/>
      <c r="CA615" s="27"/>
      <c r="CB615" s="27"/>
    </row>
    <row r="616" spans="1:80" x14ac:dyDescent="0.25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AG616" s="27"/>
      <c r="AH616" s="27"/>
      <c r="AI616" s="27"/>
      <c r="AJ616" s="27"/>
      <c r="AK616" s="27"/>
      <c r="AL616" s="27"/>
      <c r="AM616" s="27"/>
      <c r="AN616" s="27"/>
      <c r="AO616" s="27"/>
      <c r="AP616" s="27"/>
      <c r="AQ616" s="27"/>
      <c r="AR616" s="27"/>
      <c r="AS616" s="27"/>
      <c r="AT616" s="27"/>
      <c r="AU616" s="27"/>
      <c r="AV616" s="27"/>
      <c r="AW616" s="27"/>
      <c r="AX616" s="27"/>
      <c r="AY616" s="27"/>
      <c r="AZ616" s="27"/>
      <c r="BA616" s="27"/>
      <c r="BB616" s="27"/>
      <c r="BC616" s="27"/>
      <c r="BD616" s="27"/>
      <c r="BE616" s="27"/>
      <c r="BF616" s="27"/>
      <c r="BG616" s="27"/>
      <c r="BH616" s="27"/>
      <c r="BI616" s="27"/>
      <c r="BJ616" s="27"/>
      <c r="BK616" s="27"/>
      <c r="BL616" s="27"/>
      <c r="BM616" s="27"/>
      <c r="BN616" s="27"/>
      <c r="BO616" s="27"/>
      <c r="BP616" s="27"/>
      <c r="BQ616" s="27"/>
      <c r="BR616" s="27"/>
      <c r="BS616" s="27"/>
      <c r="BT616" s="27"/>
      <c r="BU616" s="27"/>
      <c r="BV616" s="27"/>
      <c r="BW616" s="27"/>
      <c r="BX616" s="27"/>
      <c r="BY616" s="27"/>
      <c r="BZ616" s="27"/>
      <c r="CA616" s="27"/>
      <c r="CB616" s="27"/>
    </row>
    <row r="617" spans="1:80" x14ac:dyDescent="0.25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AG617" s="27"/>
      <c r="AH617" s="27"/>
      <c r="AI617" s="27"/>
      <c r="AJ617" s="27"/>
      <c r="AK617" s="27"/>
      <c r="AL617" s="27"/>
      <c r="AM617" s="27"/>
      <c r="AN617" s="27"/>
      <c r="AO617" s="27"/>
      <c r="AP617" s="27"/>
      <c r="AQ617" s="27"/>
      <c r="AR617" s="27"/>
      <c r="AS617" s="27"/>
      <c r="AT617" s="27"/>
      <c r="AU617" s="27"/>
      <c r="AV617" s="27"/>
      <c r="AW617" s="27"/>
      <c r="AX617" s="27"/>
      <c r="AY617" s="27"/>
      <c r="AZ617" s="27"/>
      <c r="BA617" s="27"/>
      <c r="BB617" s="27"/>
      <c r="BC617" s="27"/>
      <c r="BD617" s="27"/>
      <c r="BE617" s="27"/>
      <c r="BF617" s="27"/>
      <c r="BG617" s="27"/>
      <c r="BH617" s="27"/>
      <c r="BI617" s="27"/>
      <c r="BJ617" s="27"/>
      <c r="BK617" s="27"/>
      <c r="BL617" s="27"/>
      <c r="BM617" s="27"/>
      <c r="BN617" s="27"/>
      <c r="BO617" s="27"/>
      <c r="BP617" s="27"/>
      <c r="BQ617" s="27"/>
      <c r="BR617" s="27"/>
      <c r="BS617" s="27"/>
      <c r="BT617" s="27"/>
      <c r="BU617" s="27"/>
      <c r="BV617" s="27"/>
      <c r="BW617" s="27"/>
      <c r="BX617" s="27"/>
      <c r="BY617" s="27"/>
      <c r="BZ617" s="27"/>
      <c r="CA617" s="27"/>
      <c r="CB617" s="27"/>
    </row>
    <row r="618" spans="1:80" x14ac:dyDescent="0.25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AG618" s="27"/>
      <c r="AH618" s="27"/>
      <c r="AI618" s="27"/>
      <c r="AJ618" s="27"/>
      <c r="AK618" s="27"/>
      <c r="AL618" s="27"/>
      <c r="AM618" s="27"/>
      <c r="AN618" s="27"/>
      <c r="AO618" s="27"/>
      <c r="AP618" s="27"/>
      <c r="AQ618" s="27"/>
      <c r="AR618" s="27"/>
      <c r="AS618" s="27"/>
      <c r="AT618" s="27"/>
      <c r="AU618" s="27"/>
      <c r="AV618" s="27"/>
      <c r="AW618" s="27"/>
      <c r="AX618" s="27"/>
      <c r="AY618" s="27"/>
      <c r="AZ618" s="27"/>
      <c r="BA618" s="27"/>
      <c r="BB618" s="27"/>
      <c r="BC618" s="27"/>
      <c r="BD618" s="27"/>
      <c r="BE618" s="27"/>
      <c r="BF618" s="27"/>
      <c r="BG618" s="27"/>
      <c r="BH618" s="27"/>
      <c r="BI618" s="27"/>
      <c r="BJ618" s="27"/>
      <c r="BK618" s="27"/>
      <c r="BL618" s="27"/>
      <c r="BM618" s="27"/>
      <c r="BN618" s="27"/>
      <c r="BO618" s="27"/>
      <c r="BP618" s="27"/>
      <c r="BQ618" s="27"/>
      <c r="BR618" s="27"/>
      <c r="BS618" s="27"/>
      <c r="BT618" s="27"/>
      <c r="BU618" s="27"/>
      <c r="BV618" s="27"/>
      <c r="BW618" s="27"/>
      <c r="BX618" s="27"/>
      <c r="BY618" s="27"/>
      <c r="BZ618" s="27"/>
      <c r="CA618" s="27"/>
      <c r="CB618" s="27"/>
    </row>
    <row r="619" spans="1:80" x14ac:dyDescent="0.25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AG619" s="27"/>
      <c r="AH619" s="27"/>
      <c r="AI619" s="27"/>
      <c r="AJ619" s="27"/>
      <c r="AK619" s="27"/>
      <c r="AL619" s="27"/>
      <c r="AM619" s="27"/>
      <c r="AN619" s="27"/>
      <c r="AO619" s="27"/>
      <c r="AP619" s="27"/>
      <c r="AQ619" s="27"/>
      <c r="AR619" s="27"/>
      <c r="AS619" s="27"/>
      <c r="AT619" s="27"/>
      <c r="AU619" s="27"/>
      <c r="AV619" s="27"/>
      <c r="AW619" s="27"/>
      <c r="AX619" s="27"/>
      <c r="AY619" s="27"/>
      <c r="AZ619" s="27"/>
      <c r="BA619" s="27"/>
      <c r="BB619" s="27"/>
      <c r="BC619" s="27"/>
      <c r="BD619" s="27"/>
      <c r="BE619" s="27"/>
      <c r="BF619" s="27"/>
      <c r="BG619" s="27"/>
      <c r="BH619" s="27"/>
      <c r="BI619" s="27"/>
      <c r="BJ619" s="27"/>
      <c r="BK619" s="27"/>
      <c r="BL619" s="27"/>
      <c r="BM619" s="27"/>
      <c r="BN619" s="27"/>
      <c r="BO619" s="27"/>
      <c r="BP619" s="27"/>
      <c r="BQ619" s="27"/>
      <c r="BR619" s="27"/>
      <c r="BS619" s="27"/>
      <c r="BT619" s="27"/>
      <c r="BU619" s="27"/>
      <c r="BV619" s="27"/>
      <c r="BW619" s="27"/>
      <c r="BX619" s="27"/>
      <c r="BY619" s="27"/>
      <c r="BZ619" s="27"/>
      <c r="CA619" s="27"/>
      <c r="CB619" s="27"/>
    </row>
    <row r="620" spans="1:80" x14ac:dyDescent="0.25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AG620" s="27"/>
      <c r="AH620" s="27"/>
      <c r="AI620" s="27"/>
      <c r="AJ620" s="27"/>
      <c r="AK620" s="27"/>
      <c r="AL620" s="27"/>
      <c r="AM620" s="27"/>
      <c r="AN620" s="27"/>
      <c r="AO620" s="27"/>
      <c r="AP620" s="27"/>
      <c r="AQ620" s="27"/>
      <c r="AR620" s="27"/>
      <c r="AS620" s="27"/>
      <c r="AT620" s="27"/>
      <c r="AU620" s="27"/>
      <c r="AV620" s="27"/>
      <c r="AW620" s="27"/>
      <c r="AX620" s="27"/>
      <c r="AY620" s="27"/>
      <c r="AZ620" s="27"/>
      <c r="BA620" s="27"/>
      <c r="BB620" s="27"/>
      <c r="BC620" s="27"/>
      <c r="BD620" s="27"/>
      <c r="BE620" s="27"/>
      <c r="BF620" s="27"/>
      <c r="BG620" s="27"/>
      <c r="BH620" s="27"/>
      <c r="BI620" s="27"/>
      <c r="BJ620" s="27"/>
      <c r="BK620" s="27"/>
      <c r="BL620" s="27"/>
      <c r="BM620" s="27"/>
      <c r="BN620" s="27"/>
      <c r="BO620" s="27"/>
      <c r="BP620" s="27"/>
      <c r="BQ620" s="27"/>
      <c r="BR620" s="27"/>
      <c r="BS620" s="27"/>
      <c r="BT620" s="27"/>
      <c r="BU620" s="27"/>
      <c r="BV620" s="27"/>
      <c r="BW620" s="27"/>
      <c r="BX620" s="27"/>
      <c r="BY620" s="27"/>
      <c r="BZ620" s="27"/>
      <c r="CA620" s="27"/>
      <c r="CB620" s="27"/>
    </row>
    <row r="621" spans="1:80" x14ac:dyDescent="0.25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AG621" s="27"/>
      <c r="AH621" s="27"/>
      <c r="AI621" s="27"/>
      <c r="AJ621" s="27"/>
      <c r="AK621" s="27"/>
      <c r="AL621" s="27"/>
      <c r="AM621" s="27"/>
      <c r="AN621" s="27"/>
      <c r="AO621" s="27"/>
      <c r="AP621" s="27"/>
      <c r="AQ621" s="27"/>
      <c r="AR621" s="27"/>
      <c r="AS621" s="27"/>
      <c r="AT621" s="27"/>
      <c r="AU621" s="27"/>
      <c r="AV621" s="27"/>
      <c r="AW621" s="27"/>
      <c r="AX621" s="27"/>
      <c r="AY621" s="27"/>
      <c r="AZ621" s="27"/>
      <c r="BA621" s="27"/>
      <c r="BB621" s="27"/>
      <c r="BC621" s="27"/>
      <c r="BD621" s="27"/>
      <c r="BE621" s="27"/>
      <c r="BF621" s="27"/>
      <c r="BG621" s="27"/>
      <c r="BH621" s="27"/>
      <c r="BI621" s="27"/>
      <c r="BJ621" s="27"/>
      <c r="BK621" s="27"/>
      <c r="BL621" s="27"/>
      <c r="BM621" s="27"/>
      <c r="BN621" s="27"/>
      <c r="BO621" s="27"/>
      <c r="BP621" s="27"/>
      <c r="BQ621" s="27"/>
      <c r="BR621" s="27"/>
      <c r="BS621" s="27"/>
      <c r="BT621" s="27"/>
      <c r="BU621" s="27"/>
      <c r="BV621" s="27"/>
      <c r="BW621" s="27"/>
      <c r="BX621" s="27"/>
      <c r="BY621" s="27"/>
      <c r="BZ621" s="27"/>
      <c r="CA621" s="27"/>
      <c r="CB621" s="27"/>
    </row>
    <row r="622" spans="1:80" x14ac:dyDescent="0.2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AG622" s="27"/>
      <c r="AH622" s="27"/>
      <c r="AI622" s="27"/>
      <c r="AJ622" s="27"/>
      <c r="AK622" s="27"/>
      <c r="AL622" s="27"/>
      <c r="AM622" s="27"/>
      <c r="AN622" s="27"/>
      <c r="AO622" s="27"/>
      <c r="AP622" s="27"/>
      <c r="AQ622" s="27"/>
      <c r="AR622" s="27"/>
      <c r="AS622" s="27"/>
      <c r="AT622" s="27"/>
      <c r="AU622" s="27"/>
      <c r="AV622" s="27"/>
      <c r="AW622" s="27"/>
      <c r="AX622" s="27"/>
      <c r="AY622" s="27"/>
      <c r="AZ622" s="27"/>
      <c r="BA622" s="27"/>
      <c r="BB622" s="27"/>
      <c r="BC622" s="27"/>
      <c r="BD622" s="27"/>
      <c r="BE622" s="27"/>
      <c r="BF622" s="27"/>
      <c r="BG622" s="27"/>
      <c r="BH622" s="27"/>
      <c r="BI622" s="27"/>
      <c r="BJ622" s="27"/>
      <c r="BK622" s="27"/>
      <c r="BL622" s="27"/>
      <c r="BM622" s="27"/>
      <c r="BN622" s="27"/>
      <c r="BO622" s="27"/>
      <c r="BP622" s="27"/>
      <c r="BQ622" s="27"/>
      <c r="BR622" s="27"/>
      <c r="BS622" s="27"/>
      <c r="BT622" s="27"/>
      <c r="BU622" s="27"/>
      <c r="BV622" s="27"/>
      <c r="BW622" s="27"/>
      <c r="BX622" s="27"/>
      <c r="BY622" s="27"/>
      <c r="BZ622" s="27"/>
      <c r="CA622" s="27"/>
      <c r="CB622" s="27"/>
    </row>
    <row r="623" spans="1:80" x14ac:dyDescent="0.25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AG623" s="27"/>
      <c r="AH623" s="27"/>
      <c r="AI623" s="27"/>
      <c r="AJ623" s="27"/>
      <c r="AK623" s="27"/>
      <c r="AL623" s="27"/>
      <c r="AM623" s="27"/>
      <c r="AN623" s="27"/>
      <c r="AO623" s="27"/>
      <c r="AP623" s="27"/>
      <c r="AQ623" s="27"/>
      <c r="AR623" s="27"/>
      <c r="AS623" s="27"/>
      <c r="AT623" s="27"/>
      <c r="AU623" s="27"/>
      <c r="AV623" s="27"/>
      <c r="AW623" s="27"/>
      <c r="AX623" s="27"/>
      <c r="AY623" s="27"/>
      <c r="AZ623" s="27"/>
      <c r="BA623" s="27"/>
      <c r="BB623" s="27"/>
      <c r="BC623" s="27"/>
      <c r="BD623" s="27"/>
      <c r="BE623" s="27"/>
      <c r="BF623" s="27"/>
      <c r="BG623" s="27"/>
      <c r="BH623" s="27"/>
      <c r="BI623" s="27"/>
      <c r="BJ623" s="27"/>
      <c r="BK623" s="27"/>
      <c r="BL623" s="27"/>
      <c r="BM623" s="27"/>
      <c r="BN623" s="27"/>
      <c r="BO623" s="27"/>
      <c r="BP623" s="27"/>
      <c r="BQ623" s="27"/>
      <c r="BR623" s="27"/>
      <c r="BS623" s="27"/>
      <c r="BT623" s="27"/>
      <c r="BU623" s="27"/>
      <c r="BV623" s="27"/>
      <c r="BW623" s="27"/>
      <c r="BX623" s="27"/>
      <c r="BY623" s="27"/>
      <c r="BZ623" s="27"/>
      <c r="CA623" s="27"/>
      <c r="CB623" s="27"/>
    </row>
    <row r="624" spans="1:80" x14ac:dyDescent="0.25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AG624" s="27"/>
      <c r="AH624" s="27"/>
      <c r="AI624" s="27"/>
      <c r="AJ624" s="27"/>
      <c r="AK624" s="27"/>
      <c r="AL624" s="27"/>
      <c r="AM624" s="27"/>
      <c r="AN624" s="27"/>
      <c r="AO624" s="27"/>
      <c r="AP624" s="27"/>
      <c r="AQ624" s="27"/>
      <c r="AR624" s="27"/>
      <c r="AS624" s="27"/>
      <c r="AT624" s="27"/>
      <c r="AU624" s="27"/>
      <c r="AV624" s="27"/>
      <c r="AW624" s="27"/>
      <c r="AX624" s="27"/>
      <c r="AY624" s="27"/>
      <c r="AZ624" s="27"/>
      <c r="BA624" s="27"/>
      <c r="BB624" s="27"/>
      <c r="BC624" s="27"/>
      <c r="BD624" s="27"/>
      <c r="BE624" s="27"/>
      <c r="BF624" s="27"/>
      <c r="BG624" s="27"/>
      <c r="BH624" s="27"/>
      <c r="BI624" s="27"/>
      <c r="BJ624" s="27"/>
      <c r="BK624" s="27"/>
      <c r="BL624" s="27"/>
      <c r="BM624" s="27"/>
      <c r="BN624" s="27"/>
      <c r="BO624" s="27"/>
      <c r="BP624" s="27"/>
      <c r="BQ624" s="27"/>
      <c r="BR624" s="27"/>
      <c r="BS624" s="27"/>
      <c r="BT624" s="27"/>
      <c r="BU624" s="27"/>
      <c r="BV624" s="27"/>
      <c r="BW624" s="27"/>
      <c r="BX624" s="27"/>
      <c r="BY624" s="27"/>
      <c r="BZ624" s="27"/>
      <c r="CA624" s="27"/>
      <c r="CB624" s="27"/>
    </row>
    <row r="625" spans="1:80" x14ac:dyDescent="0.2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AG625" s="27"/>
      <c r="AH625" s="27"/>
      <c r="AI625" s="27"/>
      <c r="AJ625" s="27"/>
      <c r="AK625" s="27"/>
      <c r="AL625" s="27"/>
      <c r="AM625" s="27"/>
      <c r="AN625" s="27"/>
      <c r="AO625" s="27"/>
      <c r="AP625" s="27"/>
      <c r="AQ625" s="27"/>
      <c r="AR625" s="27"/>
      <c r="AS625" s="27"/>
      <c r="AT625" s="27"/>
      <c r="AU625" s="27"/>
      <c r="AV625" s="27"/>
      <c r="AW625" s="27"/>
      <c r="AX625" s="27"/>
      <c r="AY625" s="27"/>
      <c r="AZ625" s="27"/>
      <c r="BA625" s="27"/>
      <c r="BB625" s="27"/>
      <c r="BC625" s="27"/>
      <c r="BD625" s="27"/>
      <c r="BE625" s="27"/>
      <c r="BF625" s="27"/>
      <c r="BG625" s="27"/>
      <c r="BH625" s="27"/>
      <c r="BI625" s="27"/>
      <c r="BJ625" s="27"/>
      <c r="BK625" s="27"/>
      <c r="BL625" s="27"/>
      <c r="BM625" s="27"/>
      <c r="BN625" s="27"/>
      <c r="BO625" s="27"/>
      <c r="BP625" s="27"/>
      <c r="BQ625" s="27"/>
      <c r="BR625" s="27"/>
      <c r="BS625" s="27"/>
      <c r="BT625" s="27"/>
      <c r="BU625" s="27"/>
      <c r="BV625" s="27"/>
      <c r="BW625" s="27"/>
      <c r="BX625" s="27"/>
      <c r="BY625" s="27"/>
      <c r="BZ625" s="27"/>
      <c r="CA625" s="27"/>
      <c r="CB625" s="27"/>
    </row>
    <row r="626" spans="1:80" x14ac:dyDescent="0.25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AG626" s="27"/>
      <c r="AH626" s="27"/>
      <c r="AI626" s="27"/>
      <c r="AJ626" s="27"/>
      <c r="AK626" s="27"/>
      <c r="AL626" s="27"/>
      <c r="AM626" s="27"/>
      <c r="AN626" s="27"/>
      <c r="AO626" s="27"/>
      <c r="AP626" s="27"/>
      <c r="AQ626" s="27"/>
      <c r="AR626" s="27"/>
      <c r="AS626" s="27"/>
      <c r="AT626" s="27"/>
      <c r="AU626" s="27"/>
      <c r="AV626" s="27"/>
      <c r="AW626" s="27"/>
      <c r="AX626" s="27"/>
      <c r="AY626" s="27"/>
      <c r="AZ626" s="27"/>
      <c r="BA626" s="27"/>
      <c r="BB626" s="27"/>
      <c r="BC626" s="27"/>
      <c r="BD626" s="27"/>
      <c r="BE626" s="27"/>
      <c r="BF626" s="27"/>
      <c r="BG626" s="27"/>
      <c r="BH626" s="27"/>
      <c r="BI626" s="27"/>
      <c r="BJ626" s="27"/>
      <c r="BK626" s="27"/>
      <c r="BL626" s="27"/>
      <c r="BM626" s="27"/>
      <c r="BN626" s="27"/>
      <c r="BO626" s="27"/>
      <c r="BP626" s="27"/>
      <c r="BQ626" s="27"/>
      <c r="BR626" s="27"/>
      <c r="BS626" s="27"/>
      <c r="BT626" s="27"/>
      <c r="BU626" s="27"/>
      <c r="BV626" s="27"/>
      <c r="BW626" s="27"/>
      <c r="BX626" s="27"/>
      <c r="BY626" s="27"/>
      <c r="BZ626" s="27"/>
      <c r="CA626" s="27"/>
      <c r="CB626" s="27"/>
    </row>
    <row r="627" spans="1:80" x14ac:dyDescent="0.25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AG627" s="27"/>
      <c r="AH627" s="27"/>
      <c r="AI627" s="27"/>
      <c r="AJ627" s="27"/>
      <c r="AK627" s="27"/>
      <c r="AL627" s="27"/>
      <c r="AM627" s="27"/>
      <c r="AN627" s="27"/>
      <c r="AO627" s="27"/>
      <c r="AP627" s="27"/>
      <c r="AQ627" s="27"/>
      <c r="AR627" s="27"/>
      <c r="AS627" s="27"/>
      <c r="AT627" s="27"/>
      <c r="AU627" s="27"/>
      <c r="AV627" s="27"/>
      <c r="AW627" s="27"/>
      <c r="AX627" s="27"/>
      <c r="AY627" s="27"/>
      <c r="AZ627" s="27"/>
      <c r="BA627" s="27"/>
      <c r="BB627" s="27"/>
      <c r="BC627" s="27"/>
      <c r="BD627" s="27"/>
      <c r="BE627" s="27"/>
      <c r="BF627" s="27"/>
      <c r="BG627" s="27"/>
      <c r="BH627" s="27"/>
      <c r="BI627" s="27"/>
      <c r="BJ627" s="27"/>
      <c r="BK627" s="27"/>
      <c r="BL627" s="27"/>
      <c r="BM627" s="27"/>
      <c r="BN627" s="27"/>
      <c r="BO627" s="27"/>
      <c r="BP627" s="27"/>
      <c r="BQ627" s="27"/>
      <c r="BR627" s="27"/>
      <c r="BS627" s="27"/>
      <c r="BT627" s="27"/>
      <c r="BU627" s="27"/>
      <c r="BV627" s="27"/>
      <c r="BW627" s="27"/>
      <c r="BX627" s="27"/>
      <c r="BY627" s="27"/>
      <c r="BZ627" s="27"/>
      <c r="CA627" s="27"/>
      <c r="CB627" s="27"/>
    </row>
    <row r="628" spans="1:80" x14ac:dyDescent="0.2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AG628" s="27"/>
      <c r="AH628" s="27"/>
      <c r="AI628" s="27"/>
      <c r="AJ628" s="27"/>
      <c r="AK628" s="27"/>
      <c r="AL628" s="27"/>
      <c r="AM628" s="27"/>
      <c r="AN628" s="27"/>
      <c r="AO628" s="27"/>
      <c r="AP628" s="27"/>
      <c r="AQ628" s="27"/>
      <c r="AR628" s="27"/>
      <c r="AS628" s="27"/>
      <c r="AT628" s="27"/>
      <c r="AU628" s="27"/>
      <c r="AV628" s="27"/>
      <c r="AW628" s="27"/>
      <c r="AX628" s="27"/>
      <c r="AY628" s="27"/>
      <c r="AZ628" s="27"/>
      <c r="BA628" s="27"/>
      <c r="BB628" s="27"/>
      <c r="BC628" s="27"/>
      <c r="BD628" s="27"/>
      <c r="BE628" s="27"/>
      <c r="BF628" s="27"/>
      <c r="BG628" s="27"/>
      <c r="BH628" s="27"/>
      <c r="BI628" s="27"/>
      <c r="BJ628" s="27"/>
      <c r="BK628" s="27"/>
      <c r="BL628" s="27"/>
      <c r="BM628" s="27"/>
      <c r="BN628" s="27"/>
      <c r="BO628" s="27"/>
      <c r="BP628" s="27"/>
      <c r="BQ628" s="27"/>
      <c r="BR628" s="27"/>
      <c r="BS628" s="27"/>
      <c r="BT628" s="27"/>
      <c r="BU628" s="27"/>
      <c r="BV628" s="27"/>
      <c r="BW628" s="27"/>
      <c r="BX628" s="27"/>
      <c r="BY628" s="27"/>
      <c r="BZ628" s="27"/>
      <c r="CA628" s="27"/>
      <c r="CB628" s="27"/>
    </row>
    <row r="629" spans="1:80" x14ac:dyDescent="0.25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AG629" s="27"/>
      <c r="AH629" s="27"/>
      <c r="AI629" s="27"/>
      <c r="AJ629" s="27"/>
      <c r="AK629" s="27"/>
      <c r="AL629" s="27"/>
      <c r="AM629" s="27"/>
      <c r="AN629" s="27"/>
      <c r="AO629" s="27"/>
      <c r="AP629" s="27"/>
      <c r="AQ629" s="27"/>
      <c r="AR629" s="27"/>
      <c r="AS629" s="27"/>
      <c r="AT629" s="27"/>
      <c r="AU629" s="27"/>
      <c r="AV629" s="27"/>
      <c r="AW629" s="27"/>
      <c r="AX629" s="27"/>
      <c r="AY629" s="27"/>
      <c r="AZ629" s="27"/>
      <c r="BA629" s="27"/>
      <c r="BB629" s="27"/>
      <c r="BC629" s="27"/>
      <c r="BD629" s="27"/>
      <c r="BE629" s="27"/>
      <c r="BF629" s="27"/>
      <c r="BG629" s="27"/>
      <c r="BH629" s="27"/>
      <c r="BI629" s="27"/>
      <c r="BJ629" s="27"/>
      <c r="BK629" s="27"/>
      <c r="BL629" s="27"/>
      <c r="BM629" s="27"/>
      <c r="BN629" s="27"/>
      <c r="BO629" s="27"/>
      <c r="BP629" s="27"/>
      <c r="BQ629" s="27"/>
      <c r="BR629" s="27"/>
      <c r="BS629" s="27"/>
      <c r="BT629" s="27"/>
      <c r="BU629" s="27"/>
      <c r="BV629" s="27"/>
      <c r="BW629" s="27"/>
      <c r="BX629" s="27"/>
      <c r="BY629" s="27"/>
      <c r="BZ629" s="27"/>
      <c r="CA629" s="27"/>
      <c r="CB629" s="27"/>
    </row>
    <row r="630" spans="1:80" x14ac:dyDescent="0.25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AG630" s="27"/>
      <c r="AH630" s="27"/>
      <c r="AI630" s="27"/>
      <c r="AJ630" s="27"/>
      <c r="AK630" s="27"/>
      <c r="AL630" s="27"/>
      <c r="AM630" s="27"/>
      <c r="AN630" s="27"/>
      <c r="AO630" s="27"/>
      <c r="AP630" s="27"/>
      <c r="AQ630" s="27"/>
      <c r="AR630" s="27"/>
      <c r="AS630" s="27"/>
      <c r="AT630" s="27"/>
      <c r="AU630" s="27"/>
      <c r="AV630" s="27"/>
      <c r="AW630" s="27"/>
      <c r="AX630" s="27"/>
      <c r="AY630" s="27"/>
      <c r="AZ630" s="27"/>
      <c r="BA630" s="27"/>
      <c r="BB630" s="27"/>
      <c r="BC630" s="27"/>
      <c r="BD630" s="27"/>
      <c r="BE630" s="27"/>
      <c r="BF630" s="27"/>
      <c r="BG630" s="27"/>
      <c r="BH630" s="27"/>
      <c r="BI630" s="27"/>
      <c r="BJ630" s="27"/>
      <c r="BK630" s="27"/>
      <c r="BL630" s="27"/>
      <c r="BM630" s="27"/>
      <c r="BN630" s="27"/>
      <c r="BO630" s="27"/>
      <c r="BP630" s="27"/>
      <c r="BQ630" s="27"/>
      <c r="BR630" s="27"/>
      <c r="BS630" s="27"/>
      <c r="BT630" s="27"/>
      <c r="BU630" s="27"/>
      <c r="BV630" s="27"/>
      <c r="BW630" s="27"/>
      <c r="BX630" s="27"/>
      <c r="BY630" s="27"/>
      <c r="BZ630" s="27"/>
      <c r="CA630" s="27"/>
      <c r="CB630" s="27"/>
    </row>
    <row r="631" spans="1:80" x14ac:dyDescent="0.25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AG631" s="27"/>
      <c r="AH631" s="27"/>
      <c r="AI631" s="27"/>
      <c r="AJ631" s="27"/>
      <c r="AK631" s="27"/>
      <c r="AL631" s="27"/>
      <c r="AM631" s="27"/>
      <c r="AN631" s="27"/>
      <c r="AO631" s="27"/>
      <c r="AP631" s="27"/>
      <c r="AQ631" s="27"/>
      <c r="AR631" s="27"/>
      <c r="AS631" s="27"/>
      <c r="AT631" s="27"/>
      <c r="AU631" s="27"/>
      <c r="AV631" s="27"/>
      <c r="AW631" s="27"/>
      <c r="AX631" s="27"/>
      <c r="AY631" s="27"/>
      <c r="AZ631" s="27"/>
      <c r="BA631" s="27"/>
      <c r="BB631" s="27"/>
      <c r="BC631" s="27"/>
      <c r="BD631" s="27"/>
      <c r="BE631" s="27"/>
      <c r="BF631" s="27"/>
      <c r="BG631" s="27"/>
      <c r="BH631" s="27"/>
      <c r="BI631" s="27"/>
      <c r="BJ631" s="27"/>
      <c r="BK631" s="27"/>
      <c r="BL631" s="27"/>
      <c r="BM631" s="27"/>
      <c r="BN631" s="27"/>
      <c r="BO631" s="27"/>
      <c r="BP631" s="27"/>
      <c r="BQ631" s="27"/>
      <c r="BR631" s="27"/>
      <c r="BS631" s="27"/>
      <c r="BT631" s="27"/>
      <c r="BU631" s="27"/>
      <c r="BV631" s="27"/>
      <c r="BW631" s="27"/>
      <c r="BX631" s="27"/>
      <c r="BY631" s="27"/>
      <c r="BZ631" s="27"/>
      <c r="CA631" s="27"/>
      <c r="CB631" s="27"/>
    </row>
    <row r="632" spans="1:80" x14ac:dyDescent="0.25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AG632" s="27"/>
      <c r="AH632" s="27"/>
      <c r="AI632" s="27"/>
      <c r="AJ632" s="27"/>
      <c r="AK632" s="27"/>
      <c r="AL632" s="27"/>
      <c r="AM632" s="27"/>
      <c r="AN632" s="27"/>
      <c r="AO632" s="27"/>
      <c r="AP632" s="27"/>
      <c r="AQ632" s="27"/>
      <c r="AR632" s="27"/>
      <c r="AS632" s="27"/>
      <c r="AT632" s="27"/>
      <c r="AU632" s="27"/>
      <c r="AV632" s="27"/>
      <c r="AW632" s="27"/>
      <c r="AX632" s="27"/>
      <c r="AY632" s="27"/>
      <c r="AZ632" s="27"/>
      <c r="BA632" s="27"/>
      <c r="BB632" s="27"/>
      <c r="BC632" s="27"/>
      <c r="BD632" s="27"/>
      <c r="BE632" s="27"/>
      <c r="BF632" s="27"/>
      <c r="BG632" s="27"/>
      <c r="BH632" s="27"/>
      <c r="BI632" s="27"/>
      <c r="BJ632" s="27"/>
      <c r="BK632" s="27"/>
      <c r="BL632" s="27"/>
      <c r="BM632" s="27"/>
      <c r="BN632" s="27"/>
      <c r="BO632" s="27"/>
      <c r="BP632" s="27"/>
      <c r="BQ632" s="27"/>
      <c r="BR632" s="27"/>
      <c r="BS632" s="27"/>
      <c r="BT632" s="27"/>
      <c r="BU632" s="27"/>
      <c r="BV632" s="27"/>
      <c r="BW632" s="27"/>
      <c r="BX632" s="27"/>
      <c r="BY632" s="27"/>
      <c r="BZ632" s="27"/>
      <c r="CA632" s="27"/>
      <c r="CB632" s="27"/>
    </row>
    <row r="633" spans="1:80" x14ac:dyDescent="0.25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AG633" s="27"/>
      <c r="AH633" s="27"/>
      <c r="AI633" s="27"/>
      <c r="AJ633" s="27"/>
      <c r="AK633" s="27"/>
      <c r="AL633" s="27"/>
      <c r="AM633" s="27"/>
      <c r="AN633" s="27"/>
      <c r="AO633" s="27"/>
      <c r="AP633" s="27"/>
      <c r="AQ633" s="27"/>
      <c r="AR633" s="27"/>
      <c r="AS633" s="27"/>
      <c r="AT633" s="27"/>
      <c r="AU633" s="27"/>
      <c r="AV633" s="27"/>
      <c r="AW633" s="27"/>
      <c r="AX633" s="27"/>
      <c r="AY633" s="27"/>
      <c r="AZ633" s="27"/>
      <c r="BA633" s="27"/>
      <c r="BB633" s="27"/>
      <c r="BC633" s="27"/>
      <c r="BD633" s="27"/>
      <c r="BE633" s="27"/>
      <c r="BF633" s="27"/>
      <c r="BG633" s="27"/>
      <c r="BH633" s="27"/>
      <c r="BI633" s="27"/>
      <c r="BJ633" s="27"/>
      <c r="BK633" s="27"/>
      <c r="BL633" s="27"/>
      <c r="BM633" s="27"/>
      <c r="BN633" s="27"/>
      <c r="BO633" s="27"/>
      <c r="BP633" s="27"/>
      <c r="BQ633" s="27"/>
      <c r="BR633" s="27"/>
      <c r="BS633" s="27"/>
      <c r="BT633" s="27"/>
      <c r="BU633" s="27"/>
      <c r="BV633" s="27"/>
      <c r="BW633" s="27"/>
      <c r="BX633" s="27"/>
      <c r="BY633" s="27"/>
      <c r="BZ633" s="27"/>
      <c r="CA633" s="27"/>
      <c r="CB633" s="27"/>
    </row>
    <row r="634" spans="1:80" x14ac:dyDescent="0.2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AG634" s="27"/>
      <c r="AH634" s="27"/>
      <c r="AI634" s="27"/>
      <c r="AJ634" s="27"/>
      <c r="AK634" s="27"/>
      <c r="AL634" s="27"/>
      <c r="AM634" s="27"/>
      <c r="AN634" s="27"/>
      <c r="AO634" s="27"/>
      <c r="AP634" s="27"/>
      <c r="AQ634" s="27"/>
      <c r="AR634" s="27"/>
      <c r="AS634" s="27"/>
      <c r="AT634" s="27"/>
      <c r="AU634" s="27"/>
      <c r="AV634" s="27"/>
      <c r="AW634" s="27"/>
      <c r="AX634" s="27"/>
      <c r="AY634" s="27"/>
      <c r="AZ634" s="27"/>
      <c r="BA634" s="27"/>
      <c r="BB634" s="27"/>
      <c r="BC634" s="27"/>
      <c r="BD634" s="27"/>
      <c r="BE634" s="27"/>
      <c r="BF634" s="27"/>
      <c r="BG634" s="27"/>
      <c r="BH634" s="27"/>
      <c r="BI634" s="27"/>
      <c r="BJ634" s="27"/>
      <c r="BK634" s="27"/>
      <c r="BL634" s="27"/>
      <c r="BM634" s="27"/>
      <c r="BN634" s="27"/>
      <c r="BO634" s="27"/>
      <c r="BP634" s="27"/>
      <c r="BQ634" s="27"/>
      <c r="BR634" s="27"/>
      <c r="BS634" s="27"/>
      <c r="BT634" s="27"/>
      <c r="BU634" s="27"/>
      <c r="BV634" s="27"/>
      <c r="BW634" s="27"/>
      <c r="BX634" s="27"/>
      <c r="BY634" s="27"/>
      <c r="BZ634" s="27"/>
      <c r="CA634" s="27"/>
      <c r="CB634" s="27"/>
    </row>
    <row r="635" spans="1:80" x14ac:dyDescent="0.2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AG635" s="27"/>
      <c r="AH635" s="27"/>
      <c r="AI635" s="27"/>
      <c r="AJ635" s="27"/>
      <c r="AK635" s="27"/>
      <c r="AL635" s="27"/>
      <c r="AM635" s="27"/>
      <c r="AN635" s="27"/>
      <c r="AO635" s="27"/>
      <c r="AP635" s="27"/>
      <c r="AQ635" s="27"/>
      <c r="AR635" s="27"/>
      <c r="AS635" s="27"/>
      <c r="AT635" s="27"/>
      <c r="AU635" s="27"/>
      <c r="AV635" s="27"/>
      <c r="AW635" s="27"/>
      <c r="AX635" s="27"/>
      <c r="AY635" s="27"/>
      <c r="AZ635" s="27"/>
      <c r="BA635" s="27"/>
      <c r="BB635" s="27"/>
      <c r="BC635" s="27"/>
      <c r="BD635" s="27"/>
      <c r="BE635" s="27"/>
      <c r="BF635" s="27"/>
      <c r="BG635" s="27"/>
      <c r="BH635" s="27"/>
      <c r="BI635" s="27"/>
      <c r="BJ635" s="27"/>
      <c r="BK635" s="27"/>
      <c r="BL635" s="27"/>
      <c r="BM635" s="27"/>
      <c r="BN635" s="27"/>
      <c r="BO635" s="27"/>
      <c r="BP635" s="27"/>
      <c r="BQ635" s="27"/>
      <c r="BR635" s="27"/>
      <c r="BS635" s="27"/>
      <c r="BT635" s="27"/>
      <c r="BU635" s="27"/>
      <c r="BV635" s="27"/>
      <c r="BW635" s="27"/>
      <c r="BX635" s="27"/>
      <c r="BY635" s="27"/>
      <c r="BZ635" s="27"/>
      <c r="CA635" s="27"/>
      <c r="CB635" s="27"/>
    </row>
    <row r="636" spans="1:80" x14ac:dyDescent="0.25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AG636" s="27"/>
      <c r="AH636" s="27"/>
      <c r="AI636" s="27"/>
      <c r="AJ636" s="27"/>
      <c r="AK636" s="27"/>
      <c r="AL636" s="27"/>
      <c r="AM636" s="27"/>
      <c r="AN636" s="27"/>
      <c r="AO636" s="27"/>
      <c r="AP636" s="27"/>
      <c r="AQ636" s="27"/>
      <c r="AR636" s="27"/>
      <c r="AS636" s="27"/>
      <c r="AT636" s="27"/>
      <c r="AU636" s="27"/>
      <c r="AV636" s="27"/>
      <c r="AW636" s="27"/>
      <c r="AX636" s="27"/>
      <c r="AY636" s="27"/>
      <c r="AZ636" s="27"/>
      <c r="BA636" s="27"/>
      <c r="BB636" s="27"/>
      <c r="BC636" s="27"/>
      <c r="BD636" s="27"/>
      <c r="BE636" s="27"/>
      <c r="BF636" s="27"/>
      <c r="BG636" s="27"/>
      <c r="BH636" s="27"/>
      <c r="BI636" s="27"/>
      <c r="BJ636" s="27"/>
      <c r="BK636" s="27"/>
      <c r="BL636" s="27"/>
      <c r="BM636" s="27"/>
      <c r="BN636" s="27"/>
      <c r="BO636" s="27"/>
      <c r="BP636" s="27"/>
      <c r="BQ636" s="27"/>
      <c r="BR636" s="27"/>
      <c r="BS636" s="27"/>
      <c r="BT636" s="27"/>
      <c r="BU636" s="27"/>
      <c r="BV636" s="27"/>
      <c r="BW636" s="27"/>
      <c r="BX636" s="27"/>
      <c r="BY636" s="27"/>
      <c r="BZ636" s="27"/>
      <c r="CA636" s="27"/>
      <c r="CB636" s="27"/>
    </row>
    <row r="637" spans="1:80" x14ac:dyDescent="0.25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AG637" s="27"/>
      <c r="AH637" s="27"/>
      <c r="AI637" s="27"/>
      <c r="AJ637" s="27"/>
      <c r="AK637" s="27"/>
      <c r="AL637" s="27"/>
      <c r="AM637" s="27"/>
      <c r="AN637" s="27"/>
      <c r="AO637" s="27"/>
      <c r="AP637" s="27"/>
      <c r="AQ637" s="27"/>
      <c r="AR637" s="27"/>
      <c r="AS637" s="27"/>
      <c r="AT637" s="27"/>
      <c r="AU637" s="27"/>
      <c r="AV637" s="27"/>
      <c r="AW637" s="27"/>
      <c r="AX637" s="27"/>
      <c r="AY637" s="27"/>
      <c r="AZ637" s="27"/>
      <c r="BA637" s="27"/>
      <c r="BB637" s="27"/>
      <c r="BC637" s="27"/>
      <c r="BD637" s="27"/>
      <c r="BE637" s="27"/>
      <c r="BF637" s="27"/>
      <c r="BG637" s="27"/>
      <c r="BH637" s="27"/>
      <c r="BI637" s="27"/>
      <c r="BJ637" s="27"/>
      <c r="BK637" s="27"/>
      <c r="BL637" s="27"/>
      <c r="BM637" s="27"/>
      <c r="BN637" s="27"/>
      <c r="BO637" s="27"/>
      <c r="BP637" s="27"/>
      <c r="BQ637" s="27"/>
      <c r="BR637" s="27"/>
      <c r="BS637" s="27"/>
      <c r="BT637" s="27"/>
      <c r="BU637" s="27"/>
      <c r="BV637" s="27"/>
      <c r="BW637" s="27"/>
      <c r="BX637" s="27"/>
      <c r="BY637" s="27"/>
      <c r="BZ637" s="27"/>
      <c r="CA637" s="27"/>
      <c r="CB637" s="27"/>
    </row>
    <row r="638" spans="1:80" x14ac:dyDescent="0.25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AG638" s="27"/>
      <c r="AH638" s="27"/>
      <c r="AI638" s="27"/>
      <c r="AJ638" s="27"/>
      <c r="AK638" s="27"/>
      <c r="AL638" s="27"/>
      <c r="AM638" s="27"/>
      <c r="AN638" s="27"/>
      <c r="AO638" s="27"/>
      <c r="AP638" s="27"/>
      <c r="AQ638" s="27"/>
      <c r="AR638" s="27"/>
      <c r="AS638" s="27"/>
      <c r="AT638" s="27"/>
      <c r="AU638" s="27"/>
      <c r="AV638" s="27"/>
      <c r="AW638" s="27"/>
      <c r="AX638" s="27"/>
      <c r="AY638" s="27"/>
      <c r="AZ638" s="27"/>
      <c r="BA638" s="27"/>
      <c r="BB638" s="27"/>
      <c r="BC638" s="27"/>
      <c r="BD638" s="27"/>
      <c r="BE638" s="27"/>
      <c r="BF638" s="27"/>
      <c r="BG638" s="27"/>
      <c r="BH638" s="27"/>
      <c r="BI638" s="27"/>
      <c r="BJ638" s="27"/>
      <c r="BK638" s="27"/>
      <c r="BL638" s="27"/>
      <c r="BM638" s="27"/>
      <c r="BN638" s="27"/>
      <c r="BO638" s="27"/>
      <c r="BP638" s="27"/>
      <c r="BQ638" s="27"/>
      <c r="BR638" s="27"/>
      <c r="BS638" s="27"/>
      <c r="BT638" s="27"/>
      <c r="BU638" s="27"/>
      <c r="BV638" s="27"/>
      <c r="BW638" s="27"/>
      <c r="BX638" s="27"/>
      <c r="BY638" s="27"/>
      <c r="BZ638" s="27"/>
      <c r="CA638" s="27"/>
      <c r="CB638" s="27"/>
    </row>
    <row r="639" spans="1:80" x14ac:dyDescent="0.25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AG639" s="27"/>
      <c r="AH639" s="27"/>
      <c r="AI639" s="27"/>
      <c r="AJ639" s="27"/>
      <c r="AK639" s="27"/>
      <c r="AL639" s="27"/>
      <c r="AM639" s="27"/>
      <c r="AN639" s="27"/>
      <c r="AO639" s="27"/>
      <c r="AP639" s="27"/>
      <c r="AQ639" s="27"/>
      <c r="AR639" s="27"/>
      <c r="AS639" s="27"/>
      <c r="AT639" s="27"/>
      <c r="AU639" s="27"/>
      <c r="AV639" s="27"/>
      <c r="AW639" s="27"/>
      <c r="AX639" s="27"/>
      <c r="AY639" s="27"/>
      <c r="AZ639" s="27"/>
      <c r="BA639" s="27"/>
      <c r="BB639" s="27"/>
      <c r="BC639" s="27"/>
      <c r="BD639" s="27"/>
      <c r="BE639" s="27"/>
      <c r="BF639" s="27"/>
      <c r="BG639" s="27"/>
      <c r="BH639" s="27"/>
      <c r="BI639" s="27"/>
      <c r="BJ639" s="27"/>
      <c r="BK639" s="27"/>
      <c r="BL639" s="27"/>
      <c r="BM639" s="27"/>
      <c r="BN639" s="27"/>
      <c r="BO639" s="27"/>
      <c r="BP639" s="27"/>
      <c r="BQ639" s="27"/>
      <c r="BR639" s="27"/>
      <c r="BS639" s="27"/>
      <c r="BT639" s="27"/>
      <c r="BU639" s="27"/>
      <c r="BV639" s="27"/>
      <c r="BW639" s="27"/>
      <c r="BX639" s="27"/>
      <c r="BY639" s="27"/>
      <c r="BZ639" s="27"/>
      <c r="CA639" s="27"/>
      <c r="CB639" s="27"/>
    </row>
    <row r="640" spans="1:80" x14ac:dyDescent="0.25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AG640" s="27"/>
      <c r="AH640" s="27"/>
      <c r="AI640" s="27"/>
      <c r="AJ640" s="27"/>
      <c r="AK640" s="27"/>
      <c r="AL640" s="27"/>
      <c r="AM640" s="27"/>
      <c r="AN640" s="27"/>
      <c r="AO640" s="27"/>
      <c r="AP640" s="27"/>
      <c r="AQ640" s="27"/>
      <c r="AR640" s="27"/>
      <c r="AS640" s="27"/>
      <c r="AT640" s="27"/>
      <c r="AU640" s="27"/>
      <c r="AV640" s="27"/>
      <c r="AW640" s="27"/>
      <c r="AX640" s="27"/>
      <c r="AY640" s="27"/>
      <c r="AZ640" s="27"/>
      <c r="BA640" s="27"/>
      <c r="BB640" s="27"/>
      <c r="BC640" s="27"/>
      <c r="BD640" s="27"/>
      <c r="BE640" s="27"/>
      <c r="BF640" s="27"/>
      <c r="BG640" s="27"/>
      <c r="BH640" s="27"/>
      <c r="BI640" s="27"/>
      <c r="BJ640" s="27"/>
      <c r="BK640" s="27"/>
      <c r="BL640" s="27"/>
      <c r="BM640" s="27"/>
      <c r="BN640" s="27"/>
      <c r="BO640" s="27"/>
      <c r="BP640" s="27"/>
      <c r="BQ640" s="27"/>
      <c r="BR640" s="27"/>
      <c r="BS640" s="27"/>
      <c r="BT640" s="27"/>
      <c r="BU640" s="27"/>
      <c r="BV640" s="27"/>
      <c r="BW640" s="27"/>
      <c r="BX640" s="27"/>
      <c r="BY640" s="27"/>
      <c r="BZ640" s="27"/>
      <c r="CA640" s="27"/>
      <c r="CB640" s="27"/>
    </row>
    <row r="641" spans="1:80" x14ac:dyDescent="0.25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AG641" s="27"/>
      <c r="AH641" s="27"/>
      <c r="AI641" s="27"/>
      <c r="AJ641" s="27"/>
      <c r="AK641" s="27"/>
      <c r="AL641" s="27"/>
      <c r="AM641" s="27"/>
      <c r="AN641" s="27"/>
      <c r="AO641" s="27"/>
      <c r="AP641" s="27"/>
      <c r="AQ641" s="27"/>
      <c r="AR641" s="27"/>
      <c r="AS641" s="27"/>
      <c r="AT641" s="27"/>
      <c r="AU641" s="27"/>
      <c r="AV641" s="27"/>
      <c r="AW641" s="27"/>
      <c r="AX641" s="27"/>
      <c r="AY641" s="27"/>
      <c r="AZ641" s="27"/>
      <c r="BA641" s="27"/>
      <c r="BB641" s="27"/>
      <c r="BC641" s="27"/>
      <c r="BD641" s="27"/>
      <c r="BE641" s="27"/>
      <c r="BF641" s="27"/>
      <c r="BG641" s="27"/>
      <c r="BH641" s="27"/>
      <c r="BI641" s="27"/>
      <c r="BJ641" s="27"/>
      <c r="BK641" s="27"/>
      <c r="BL641" s="27"/>
      <c r="BM641" s="27"/>
      <c r="BN641" s="27"/>
      <c r="BO641" s="27"/>
      <c r="BP641" s="27"/>
      <c r="BQ641" s="27"/>
      <c r="BR641" s="27"/>
      <c r="BS641" s="27"/>
      <c r="BT641" s="27"/>
      <c r="BU641" s="27"/>
      <c r="BV641" s="27"/>
      <c r="BW641" s="27"/>
      <c r="BX641" s="27"/>
      <c r="BY641" s="27"/>
      <c r="BZ641" s="27"/>
      <c r="CA641" s="27"/>
      <c r="CB641" s="27"/>
    </row>
    <row r="642" spans="1:80" x14ac:dyDescent="0.25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AG642" s="27"/>
      <c r="AH642" s="27"/>
      <c r="AI642" s="27"/>
      <c r="AJ642" s="27"/>
      <c r="AK642" s="27"/>
      <c r="AL642" s="27"/>
      <c r="AM642" s="27"/>
      <c r="AN642" s="27"/>
      <c r="AO642" s="27"/>
      <c r="AP642" s="27"/>
      <c r="AQ642" s="27"/>
      <c r="AR642" s="27"/>
      <c r="AS642" s="27"/>
      <c r="AT642" s="27"/>
      <c r="AU642" s="27"/>
      <c r="AV642" s="27"/>
      <c r="AW642" s="27"/>
      <c r="AX642" s="27"/>
      <c r="AY642" s="27"/>
      <c r="AZ642" s="27"/>
      <c r="BA642" s="27"/>
      <c r="BB642" s="27"/>
      <c r="BC642" s="27"/>
      <c r="BD642" s="27"/>
      <c r="BE642" s="27"/>
      <c r="BF642" s="27"/>
      <c r="BG642" s="27"/>
      <c r="BH642" s="27"/>
      <c r="BI642" s="27"/>
      <c r="BJ642" s="27"/>
      <c r="BK642" s="27"/>
      <c r="BL642" s="27"/>
      <c r="BM642" s="27"/>
      <c r="BN642" s="27"/>
      <c r="BO642" s="27"/>
      <c r="BP642" s="27"/>
      <c r="BQ642" s="27"/>
      <c r="BR642" s="27"/>
      <c r="BS642" s="27"/>
      <c r="BT642" s="27"/>
      <c r="BU642" s="27"/>
      <c r="BV642" s="27"/>
      <c r="BW642" s="27"/>
      <c r="BX642" s="27"/>
      <c r="BY642" s="27"/>
      <c r="BZ642" s="27"/>
      <c r="CA642" s="27"/>
      <c r="CB642" s="27"/>
    </row>
    <row r="643" spans="1:80" x14ac:dyDescent="0.25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AG643" s="27"/>
      <c r="AH643" s="27"/>
      <c r="AI643" s="27"/>
      <c r="AJ643" s="27"/>
      <c r="AK643" s="27"/>
      <c r="AL643" s="27"/>
      <c r="AM643" s="27"/>
      <c r="AN643" s="27"/>
      <c r="AO643" s="27"/>
      <c r="AP643" s="27"/>
      <c r="AQ643" s="27"/>
      <c r="AR643" s="27"/>
      <c r="AS643" s="27"/>
      <c r="AT643" s="27"/>
      <c r="AU643" s="27"/>
      <c r="AV643" s="27"/>
      <c r="AW643" s="27"/>
      <c r="AX643" s="27"/>
      <c r="AY643" s="27"/>
      <c r="AZ643" s="27"/>
      <c r="BA643" s="27"/>
      <c r="BB643" s="27"/>
      <c r="BC643" s="27"/>
      <c r="BD643" s="27"/>
      <c r="BE643" s="27"/>
      <c r="BF643" s="27"/>
      <c r="BG643" s="27"/>
      <c r="BH643" s="27"/>
      <c r="BI643" s="27"/>
      <c r="BJ643" s="27"/>
      <c r="BK643" s="27"/>
      <c r="BL643" s="27"/>
      <c r="BM643" s="27"/>
      <c r="BN643" s="27"/>
      <c r="BO643" s="27"/>
      <c r="BP643" s="27"/>
      <c r="BQ643" s="27"/>
      <c r="BR643" s="27"/>
      <c r="BS643" s="27"/>
      <c r="BT643" s="27"/>
      <c r="BU643" s="27"/>
      <c r="BV643" s="27"/>
      <c r="BW643" s="27"/>
      <c r="BX643" s="27"/>
      <c r="BY643" s="27"/>
      <c r="BZ643" s="27"/>
      <c r="CA643" s="27"/>
      <c r="CB643" s="27"/>
    </row>
    <row r="644" spans="1:80" x14ac:dyDescent="0.25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AG644" s="27"/>
      <c r="AH644" s="27"/>
      <c r="AI644" s="27"/>
      <c r="AJ644" s="27"/>
      <c r="AK644" s="27"/>
      <c r="AL644" s="27"/>
      <c r="AM644" s="27"/>
      <c r="AN644" s="27"/>
      <c r="AO644" s="27"/>
      <c r="AP644" s="27"/>
      <c r="AQ644" s="27"/>
      <c r="AR644" s="27"/>
      <c r="AS644" s="27"/>
      <c r="AT644" s="27"/>
      <c r="AU644" s="27"/>
      <c r="AV644" s="27"/>
      <c r="AW644" s="27"/>
      <c r="AX644" s="27"/>
      <c r="AY644" s="27"/>
      <c r="AZ644" s="27"/>
      <c r="BA644" s="27"/>
      <c r="BB644" s="27"/>
      <c r="BC644" s="27"/>
      <c r="BD644" s="27"/>
      <c r="BE644" s="27"/>
      <c r="BF644" s="27"/>
      <c r="BG644" s="27"/>
      <c r="BH644" s="27"/>
      <c r="BI644" s="27"/>
      <c r="BJ644" s="27"/>
      <c r="BK644" s="27"/>
      <c r="BL644" s="27"/>
      <c r="BM644" s="27"/>
      <c r="BN644" s="27"/>
      <c r="BO644" s="27"/>
      <c r="BP644" s="27"/>
      <c r="BQ644" s="27"/>
      <c r="BR644" s="27"/>
      <c r="BS644" s="27"/>
      <c r="BT644" s="27"/>
      <c r="BU644" s="27"/>
      <c r="BV644" s="27"/>
      <c r="BW644" s="27"/>
      <c r="BX644" s="27"/>
      <c r="BY644" s="27"/>
      <c r="BZ644" s="27"/>
      <c r="CA644" s="27"/>
      <c r="CB644" s="27"/>
    </row>
    <row r="645" spans="1:80" x14ac:dyDescent="0.2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AG645" s="27"/>
      <c r="AH645" s="27"/>
      <c r="AI645" s="27"/>
      <c r="AJ645" s="27"/>
      <c r="AK645" s="27"/>
      <c r="AL645" s="27"/>
      <c r="AM645" s="27"/>
      <c r="AN645" s="27"/>
      <c r="AO645" s="27"/>
      <c r="AP645" s="27"/>
      <c r="AQ645" s="27"/>
      <c r="AR645" s="27"/>
      <c r="AS645" s="27"/>
      <c r="AT645" s="27"/>
      <c r="AU645" s="27"/>
      <c r="AV645" s="27"/>
      <c r="AW645" s="27"/>
      <c r="AX645" s="27"/>
      <c r="AY645" s="27"/>
      <c r="AZ645" s="27"/>
      <c r="BA645" s="27"/>
      <c r="BB645" s="27"/>
      <c r="BC645" s="27"/>
      <c r="BD645" s="27"/>
      <c r="BE645" s="27"/>
      <c r="BF645" s="27"/>
      <c r="BG645" s="27"/>
      <c r="BH645" s="27"/>
      <c r="BI645" s="27"/>
      <c r="BJ645" s="27"/>
      <c r="BK645" s="27"/>
      <c r="BL645" s="27"/>
      <c r="BM645" s="27"/>
      <c r="BN645" s="27"/>
      <c r="BO645" s="27"/>
      <c r="BP645" s="27"/>
      <c r="BQ645" s="27"/>
      <c r="BR645" s="27"/>
      <c r="BS645" s="27"/>
      <c r="BT645" s="27"/>
      <c r="BU645" s="27"/>
      <c r="BV645" s="27"/>
      <c r="BW645" s="27"/>
      <c r="BX645" s="27"/>
      <c r="BY645" s="27"/>
      <c r="BZ645" s="27"/>
      <c r="CA645" s="27"/>
      <c r="CB645" s="27"/>
    </row>
    <row r="646" spans="1:80" x14ac:dyDescent="0.25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AG646" s="27"/>
      <c r="AH646" s="27"/>
      <c r="AI646" s="27"/>
      <c r="AJ646" s="27"/>
      <c r="AK646" s="27"/>
      <c r="AL646" s="27"/>
      <c r="AM646" s="27"/>
      <c r="AN646" s="27"/>
      <c r="AO646" s="27"/>
      <c r="AP646" s="27"/>
      <c r="AQ646" s="27"/>
      <c r="AR646" s="27"/>
      <c r="AS646" s="27"/>
      <c r="AT646" s="27"/>
      <c r="AU646" s="27"/>
      <c r="AV646" s="27"/>
      <c r="AW646" s="27"/>
      <c r="AX646" s="27"/>
      <c r="AY646" s="27"/>
      <c r="AZ646" s="27"/>
      <c r="BA646" s="27"/>
      <c r="BB646" s="27"/>
      <c r="BC646" s="27"/>
      <c r="BD646" s="27"/>
      <c r="BE646" s="27"/>
      <c r="BF646" s="27"/>
      <c r="BG646" s="27"/>
      <c r="BH646" s="27"/>
      <c r="BI646" s="27"/>
      <c r="BJ646" s="27"/>
      <c r="BK646" s="27"/>
      <c r="BL646" s="27"/>
      <c r="BM646" s="27"/>
      <c r="BN646" s="27"/>
      <c r="BO646" s="27"/>
      <c r="BP646" s="27"/>
      <c r="BQ646" s="27"/>
      <c r="BR646" s="27"/>
      <c r="BS646" s="27"/>
      <c r="BT646" s="27"/>
      <c r="BU646" s="27"/>
      <c r="BV646" s="27"/>
      <c r="BW646" s="27"/>
      <c r="BX646" s="27"/>
      <c r="BY646" s="27"/>
      <c r="BZ646" s="27"/>
      <c r="CA646" s="27"/>
      <c r="CB646" s="27"/>
    </row>
    <row r="647" spans="1:80" x14ac:dyDescent="0.25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AG647" s="27"/>
      <c r="AH647" s="27"/>
      <c r="AI647" s="27"/>
      <c r="AJ647" s="27"/>
      <c r="AK647" s="27"/>
      <c r="AL647" s="27"/>
      <c r="AM647" s="27"/>
      <c r="AN647" s="27"/>
      <c r="AO647" s="27"/>
      <c r="AP647" s="27"/>
      <c r="AQ647" s="27"/>
      <c r="AR647" s="27"/>
      <c r="AS647" s="27"/>
      <c r="AT647" s="27"/>
      <c r="AU647" s="27"/>
      <c r="AV647" s="27"/>
      <c r="AW647" s="27"/>
      <c r="AX647" s="27"/>
      <c r="AY647" s="27"/>
      <c r="AZ647" s="27"/>
      <c r="BA647" s="27"/>
      <c r="BB647" s="27"/>
      <c r="BC647" s="27"/>
      <c r="BD647" s="27"/>
      <c r="BE647" s="27"/>
      <c r="BF647" s="27"/>
      <c r="BG647" s="27"/>
      <c r="BH647" s="27"/>
      <c r="BI647" s="27"/>
      <c r="BJ647" s="27"/>
      <c r="BK647" s="27"/>
      <c r="BL647" s="27"/>
      <c r="BM647" s="27"/>
      <c r="BN647" s="27"/>
      <c r="BO647" s="27"/>
      <c r="BP647" s="27"/>
      <c r="BQ647" s="27"/>
      <c r="BR647" s="27"/>
      <c r="BS647" s="27"/>
      <c r="BT647" s="27"/>
      <c r="BU647" s="27"/>
      <c r="BV647" s="27"/>
      <c r="BW647" s="27"/>
      <c r="BX647" s="27"/>
      <c r="BY647" s="27"/>
      <c r="BZ647" s="27"/>
      <c r="CA647" s="27"/>
      <c r="CB647" s="27"/>
    </row>
    <row r="648" spans="1:80" x14ac:dyDescent="0.25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AG648" s="27"/>
      <c r="AH648" s="27"/>
      <c r="AI648" s="27"/>
      <c r="AJ648" s="27"/>
      <c r="AK648" s="27"/>
      <c r="AL648" s="27"/>
      <c r="AM648" s="27"/>
      <c r="AN648" s="27"/>
      <c r="AO648" s="27"/>
      <c r="AP648" s="27"/>
      <c r="AQ648" s="27"/>
      <c r="AR648" s="27"/>
      <c r="AS648" s="27"/>
      <c r="AT648" s="27"/>
      <c r="AU648" s="27"/>
      <c r="AV648" s="27"/>
      <c r="AW648" s="27"/>
      <c r="AX648" s="27"/>
      <c r="AY648" s="27"/>
      <c r="AZ648" s="27"/>
      <c r="BA648" s="27"/>
      <c r="BB648" s="27"/>
      <c r="BC648" s="27"/>
      <c r="BD648" s="27"/>
      <c r="BE648" s="27"/>
      <c r="BF648" s="27"/>
      <c r="BG648" s="27"/>
      <c r="BH648" s="27"/>
      <c r="BI648" s="27"/>
      <c r="BJ648" s="27"/>
      <c r="BK648" s="27"/>
      <c r="BL648" s="27"/>
      <c r="BM648" s="27"/>
      <c r="BN648" s="27"/>
      <c r="BO648" s="27"/>
      <c r="BP648" s="27"/>
      <c r="BQ648" s="27"/>
      <c r="BR648" s="27"/>
      <c r="BS648" s="27"/>
      <c r="BT648" s="27"/>
      <c r="BU648" s="27"/>
      <c r="BV648" s="27"/>
      <c r="BW648" s="27"/>
      <c r="BX648" s="27"/>
      <c r="BY648" s="27"/>
      <c r="BZ648" s="27"/>
      <c r="CA648" s="27"/>
      <c r="CB648" s="27"/>
    </row>
    <row r="649" spans="1:80" x14ac:dyDescent="0.25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AG649" s="27"/>
      <c r="AH649" s="27"/>
      <c r="AI649" s="27"/>
      <c r="AJ649" s="27"/>
      <c r="AK649" s="27"/>
      <c r="AL649" s="27"/>
      <c r="AM649" s="27"/>
      <c r="AN649" s="27"/>
      <c r="AO649" s="27"/>
      <c r="AP649" s="27"/>
      <c r="AQ649" s="27"/>
      <c r="AR649" s="27"/>
      <c r="AS649" s="27"/>
      <c r="AT649" s="27"/>
      <c r="AU649" s="27"/>
      <c r="AV649" s="27"/>
      <c r="AW649" s="27"/>
      <c r="AX649" s="27"/>
      <c r="AY649" s="27"/>
      <c r="AZ649" s="27"/>
      <c r="BA649" s="27"/>
      <c r="BB649" s="27"/>
      <c r="BC649" s="27"/>
      <c r="BD649" s="27"/>
      <c r="BE649" s="27"/>
      <c r="BF649" s="27"/>
      <c r="BG649" s="27"/>
      <c r="BH649" s="27"/>
      <c r="BI649" s="27"/>
      <c r="BJ649" s="27"/>
      <c r="BK649" s="27"/>
      <c r="BL649" s="27"/>
      <c r="BM649" s="27"/>
      <c r="BN649" s="27"/>
      <c r="BO649" s="27"/>
      <c r="BP649" s="27"/>
      <c r="BQ649" s="27"/>
      <c r="BR649" s="27"/>
      <c r="BS649" s="27"/>
      <c r="BT649" s="27"/>
      <c r="BU649" s="27"/>
      <c r="BV649" s="27"/>
      <c r="BW649" s="27"/>
      <c r="BX649" s="27"/>
      <c r="BY649" s="27"/>
      <c r="BZ649" s="27"/>
      <c r="CA649" s="27"/>
      <c r="CB649" s="27"/>
    </row>
    <row r="650" spans="1:80" x14ac:dyDescent="0.25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AG650" s="27"/>
      <c r="AH650" s="27"/>
      <c r="AI650" s="27"/>
      <c r="AJ650" s="27"/>
      <c r="AK650" s="27"/>
      <c r="AL650" s="27"/>
      <c r="AM650" s="27"/>
      <c r="AN650" s="27"/>
      <c r="AO650" s="27"/>
      <c r="AP650" s="27"/>
      <c r="AQ650" s="27"/>
      <c r="AR650" s="27"/>
      <c r="AS650" s="27"/>
      <c r="AT650" s="27"/>
      <c r="AU650" s="27"/>
      <c r="AV650" s="27"/>
      <c r="AW650" s="27"/>
      <c r="AX650" s="27"/>
      <c r="AY650" s="27"/>
      <c r="AZ650" s="27"/>
      <c r="BA650" s="27"/>
      <c r="BB650" s="27"/>
      <c r="BC650" s="27"/>
      <c r="BD650" s="27"/>
      <c r="BE650" s="27"/>
      <c r="BF650" s="27"/>
      <c r="BG650" s="27"/>
      <c r="BH650" s="27"/>
      <c r="BI650" s="27"/>
      <c r="BJ650" s="27"/>
      <c r="BK650" s="27"/>
      <c r="BL650" s="27"/>
      <c r="BM650" s="27"/>
      <c r="BN650" s="27"/>
      <c r="BO650" s="27"/>
      <c r="BP650" s="27"/>
      <c r="BQ650" s="27"/>
      <c r="BR650" s="27"/>
      <c r="BS650" s="27"/>
      <c r="BT650" s="27"/>
      <c r="BU650" s="27"/>
      <c r="BV650" s="27"/>
      <c r="BW650" s="27"/>
      <c r="BX650" s="27"/>
      <c r="BY650" s="27"/>
      <c r="BZ650" s="27"/>
      <c r="CA650" s="27"/>
      <c r="CB650" s="27"/>
    </row>
    <row r="651" spans="1:80" x14ac:dyDescent="0.25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AG651" s="27"/>
      <c r="AH651" s="27"/>
      <c r="AI651" s="27"/>
      <c r="AJ651" s="27"/>
      <c r="AK651" s="27"/>
      <c r="AL651" s="27"/>
      <c r="AM651" s="27"/>
      <c r="AN651" s="27"/>
      <c r="AO651" s="27"/>
      <c r="AP651" s="27"/>
      <c r="AQ651" s="27"/>
      <c r="AR651" s="27"/>
      <c r="AS651" s="27"/>
      <c r="AT651" s="27"/>
      <c r="AU651" s="27"/>
      <c r="AV651" s="27"/>
      <c r="AW651" s="27"/>
      <c r="AX651" s="27"/>
      <c r="AY651" s="27"/>
      <c r="AZ651" s="27"/>
      <c r="BA651" s="27"/>
      <c r="BB651" s="27"/>
      <c r="BC651" s="27"/>
      <c r="BD651" s="27"/>
      <c r="BE651" s="27"/>
      <c r="BF651" s="27"/>
      <c r="BG651" s="27"/>
      <c r="BH651" s="27"/>
      <c r="BI651" s="27"/>
      <c r="BJ651" s="27"/>
      <c r="BK651" s="27"/>
      <c r="BL651" s="27"/>
      <c r="BM651" s="27"/>
      <c r="BN651" s="27"/>
      <c r="BO651" s="27"/>
      <c r="BP651" s="27"/>
      <c r="BQ651" s="27"/>
      <c r="BR651" s="27"/>
      <c r="BS651" s="27"/>
      <c r="BT651" s="27"/>
      <c r="BU651" s="27"/>
      <c r="BV651" s="27"/>
      <c r="BW651" s="27"/>
      <c r="BX651" s="27"/>
      <c r="BY651" s="27"/>
      <c r="BZ651" s="27"/>
      <c r="CA651" s="27"/>
      <c r="CB651" s="27"/>
    </row>
    <row r="652" spans="1:80" x14ac:dyDescent="0.25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AG652" s="27"/>
      <c r="AH652" s="27"/>
      <c r="AI652" s="27"/>
      <c r="AJ652" s="27"/>
      <c r="AK652" s="27"/>
      <c r="AL652" s="27"/>
      <c r="AM652" s="27"/>
      <c r="AN652" s="27"/>
      <c r="AO652" s="27"/>
      <c r="AP652" s="27"/>
      <c r="AQ652" s="27"/>
      <c r="AR652" s="27"/>
      <c r="AS652" s="27"/>
      <c r="AT652" s="27"/>
      <c r="AU652" s="27"/>
      <c r="AV652" s="27"/>
      <c r="AW652" s="27"/>
      <c r="AX652" s="27"/>
      <c r="AY652" s="27"/>
      <c r="AZ652" s="27"/>
      <c r="BA652" s="27"/>
      <c r="BB652" s="27"/>
      <c r="BC652" s="27"/>
      <c r="BD652" s="27"/>
      <c r="BE652" s="27"/>
      <c r="BF652" s="27"/>
      <c r="BG652" s="27"/>
      <c r="BH652" s="27"/>
      <c r="BI652" s="27"/>
      <c r="BJ652" s="27"/>
      <c r="BK652" s="27"/>
      <c r="BL652" s="27"/>
      <c r="BM652" s="27"/>
      <c r="BN652" s="27"/>
      <c r="BO652" s="27"/>
      <c r="BP652" s="27"/>
      <c r="BQ652" s="27"/>
      <c r="BR652" s="27"/>
      <c r="BS652" s="27"/>
      <c r="BT652" s="27"/>
      <c r="BU652" s="27"/>
      <c r="BV652" s="27"/>
      <c r="BW652" s="27"/>
      <c r="BX652" s="27"/>
      <c r="BY652" s="27"/>
      <c r="BZ652" s="27"/>
      <c r="CA652" s="27"/>
      <c r="CB652" s="27"/>
    </row>
    <row r="653" spans="1:80" x14ac:dyDescent="0.25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AG653" s="27"/>
      <c r="AH653" s="27"/>
      <c r="AI653" s="27"/>
      <c r="AJ653" s="27"/>
      <c r="AK653" s="27"/>
      <c r="AL653" s="27"/>
      <c r="AM653" s="27"/>
      <c r="AN653" s="27"/>
      <c r="AO653" s="27"/>
      <c r="AP653" s="27"/>
      <c r="AQ653" s="27"/>
      <c r="AR653" s="27"/>
      <c r="AS653" s="27"/>
      <c r="AT653" s="27"/>
      <c r="AU653" s="27"/>
      <c r="AV653" s="27"/>
      <c r="AW653" s="27"/>
      <c r="AX653" s="27"/>
      <c r="AY653" s="27"/>
      <c r="AZ653" s="27"/>
      <c r="BA653" s="27"/>
      <c r="BB653" s="27"/>
      <c r="BC653" s="27"/>
      <c r="BD653" s="27"/>
      <c r="BE653" s="27"/>
      <c r="BF653" s="27"/>
      <c r="BG653" s="27"/>
      <c r="BH653" s="27"/>
      <c r="BI653" s="27"/>
      <c r="BJ653" s="27"/>
      <c r="BK653" s="27"/>
      <c r="BL653" s="27"/>
      <c r="BM653" s="27"/>
      <c r="BN653" s="27"/>
      <c r="BO653" s="27"/>
      <c r="BP653" s="27"/>
      <c r="BQ653" s="27"/>
      <c r="BR653" s="27"/>
      <c r="BS653" s="27"/>
      <c r="BT653" s="27"/>
      <c r="BU653" s="27"/>
      <c r="BV653" s="27"/>
      <c r="BW653" s="27"/>
      <c r="BX653" s="27"/>
      <c r="BY653" s="27"/>
      <c r="BZ653" s="27"/>
      <c r="CA653" s="27"/>
      <c r="CB653" s="27"/>
    </row>
    <row r="654" spans="1:80" x14ac:dyDescent="0.25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AG654" s="27"/>
      <c r="AH654" s="27"/>
      <c r="AI654" s="27"/>
      <c r="AJ654" s="27"/>
      <c r="AK654" s="27"/>
      <c r="AL654" s="27"/>
      <c r="AM654" s="27"/>
      <c r="AN654" s="27"/>
      <c r="AO654" s="27"/>
      <c r="AP654" s="27"/>
      <c r="AQ654" s="27"/>
      <c r="AR654" s="27"/>
      <c r="AS654" s="27"/>
      <c r="AT654" s="27"/>
      <c r="AU654" s="27"/>
      <c r="AV654" s="27"/>
      <c r="AW654" s="27"/>
      <c r="AX654" s="27"/>
      <c r="AY654" s="27"/>
      <c r="AZ654" s="27"/>
      <c r="BA654" s="27"/>
      <c r="BB654" s="27"/>
      <c r="BC654" s="27"/>
      <c r="BD654" s="27"/>
      <c r="BE654" s="27"/>
      <c r="BF654" s="27"/>
      <c r="BG654" s="27"/>
      <c r="BH654" s="27"/>
      <c r="BI654" s="27"/>
      <c r="BJ654" s="27"/>
      <c r="BK654" s="27"/>
      <c r="BL654" s="27"/>
      <c r="BM654" s="27"/>
      <c r="BN654" s="27"/>
      <c r="BO654" s="27"/>
      <c r="BP654" s="27"/>
      <c r="BQ654" s="27"/>
      <c r="BR654" s="27"/>
      <c r="BS654" s="27"/>
      <c r="BT654" s="27"/>
      <c r="BU654" s="27"/>
      <c r="BV654" s="27"/>
      <c r="BW654" s="27"/>
      <c r="BX654" s="27"/>
      <c r="BY654" s="27"/>
      <c r="BZ654" s="27"/>
      <c r="CA654" s="27"/>
      <c r="CB654" s="27"/>
    </row>
    <row r="655" spans="1:80" x14ac:dyDescent="0.2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AG655" s="27"/>
      <c r="AH655" s="27"/>
      <c r="AI655" s="27"/>
      <c r="AJ655" s="27"/>
      <c r="AK655" s="27"/>
      <c r="AL655" s="27"/>
      <c r="AM655" s="27"/>
      <c r="AN655" s="27"/>
      <c r="AO655" s="27"/>
      <c r="AP655" s="27"/>
      <c r="AQ655" s="27"/>
      <c r="AR655" s="27"/>
      <c r="AS655" s="27"/>
      <c r="AT655" s="27"/>
      <c r="AU655" s="27"/>
      <c r="AV655" s="27"/>
      <c r="AW655" s="27"/>
      <c r="AX655" s="27"/>
      <c r="AY655" s="27"/>
      <c r="AZ655" s="27"/>
      <c r="BA655" s="27"/>
      <c r="BB655" s="27"/>
      <c r="BC655" s="27"/>
      <c r="BD655" s="27"/>
      <c r="BE655" s="27"/>
      <c r="BF655" s="27"/>
      <c r="BG655" s="27"/>
      <c r="BH655" s="27"/>
      <c r="BI655" s="27"/>
      <c r="BJ655" s="27"/>
      <c r="BK655" s="27"/>
      <c r="BL655" s="27"/>
      <c r="BM655" s="27"/>
      <c r="BN655" s="27"/>
      <c r="BO655" s="27"/>
      <c r="BP655" s="27"/>
      <c r="BQ655" s="27"/>
      <c r="BR655" s="27"/>
      <c r="BS655" s="27"/>
      <c r="BT655" s="27"/>
      <c r="BU655" s="27"/>
      <c r="BV655" s="27"/>
      <c r="BW655" s="27"/>
      <c r="BX655" s="27"/>
      <c r="BY655" s="27"/>
      <c r="BZ655" s="27"/>
      <c r="CA655" s="27"/>
      <c r="CB655" s="27"/>
    </row>
    <row r="656" spans="1:80" x14ac:dyDescent="0.25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AG656" s="27"/>
      <c r="AH656" s="27"/>
      <c r="AI656" s="27"/>
      <c r="AJ656" s="27"/>
      <c r="AK656" s="27"/>
      <c r="AL656" s="27"/>
      <c r="AM656" s="27"/>
      <c r="AN656" s="27"/>
      <c r="AO656" s="27"/>
      <c r="AP656" s="27"/>
      <c r="AQ656" s="27"/>
      <c r="AR656" s="27"/>
      <c r="AS656" s="27"/>
      <c r="AT656" s="27"/>
      <c r="AU656" s="27"/>
      <c r="AV656" s="27"/>
      <c r="AW656" s="27"/>
      <c r="AX656" s="27"/>
      <c r="AY656" s="27"/>
      <c r="AZ656" s="27"/>
      <c r="BA656" s="27"/>
      <c r="BB656" s="27"/>
      <c r="BC656" s="27"/>
      <c r="BD656" s="27"/>
      <c r="BE656" s="27"/>
      <c r="BF656" s="27"/>
      <c r="BG656" s="27"/>
      <c r="BH656" s="27"/>
      <c r="BI656" s="27"/>
      <c r="BJ656" s="27"/>
      <c r="BK656" s="27"/>
      <c r="BL656" s="27"/>
      <c r="BM656" s="27"/>
      <c r="BN656" s="27"/>
      <c r="BO656" s="27"/>
      <c r="BP656" s="27"/>
      <c r="BQ656" s="27"/>
      <c r="BR656" s="27"/>
      <c r="BS656" s="27"/>
      <c r="BT656" s="27"/>
      <c r="BU656" s="27"/>
      <c r="BV656" s="27"/>
      <c r="BW656" s="27"/>
      <c r="BX656" s="27"/>
      <c r="BY656" s="27"/>
      <c r="BZ656" s="27"/>
      <c r="CA656" s="27"/>
      <c r="CB656" s="27"/>
    </row>
    <row r="657" spans="1:80" x14ac:dyDescent="0.25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AG657" s="27"/>
      <c r="AH657" s="27"/>
      <c r="AI657" s="27"/>
      <c r="AJ657" s="27"/>
      <c r="AK657" s="27"/>
      <c r="AL657" s="27"/>
      <c r="AM657" s="27"/>
      <c r="AN657" s="27"/>
      <c r="AO657" s="27"/>
      <c r="AP657" s="27"/>
      <c r="AQ657" s="27"/>
      <c r="AR657" s="27"/>
      <c r="AS657" s="27"/>
      <c r="AT657" s="27"/>
      <c r="AU657" s="27"/>
      <c r="AV657" s="27"/>
      <c r="AW657" s="27"/>
      <c r="AX657" s="27"/>
      <c r="AY657" s="27"/>
      <c r="AZ657" s="27"/>
      <c r="BA657" s="27"/>
      <c r="BB657" s="27"/>
      <c r="BC657" s="27"/>
      <c r="BD657" s="27"/>
      <c r="BE657" s="27"/>
      <c r="BF657" s="27"/>
      <c r="BG657" s="27"/>
      <c r="BH657" s="27"/>
      <c r="BI657" s="27"/>
      <c r="BJ657" s="27"/>
      <c r="BK657" s="27"/>
      <c r="BL657" s="27"/>
      <c r="BM657" s="27"/>
      <c r="BN657" s="27"/>
      <c r="BO657" s="27"/>
      <c r="BP657" s="27"/>
      <c r="BQ657" s="27"/>
      <c r="BR657" s="27"/>
      <c r="BS657" s="27"/>
      <c r="BT657" s="27"/>
      <c r="BU657" s="27"/>
      <c r="BV657" s="27"/>
      <c r="BW657" s="27"/>
      <c r="BX657" s="27"/>
      <c r="BY657" s="27"/>
      <c r="BZ657" s="27"/>
      <c r="CA657" s="27"/>
      <c r="CB657" s="27"/>
    </row>
    <row r="658" spans="1:80" x14ac:dyDescent="0.25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AG658" s="27"/>
      <c r="AH658" s="27"/>
      <c r="AI658" s="27"/>
      <c r="AJ658" s="27"/>
      <c r="AK658" s="27"/>
      <c r="AL658" s="27"/>
      <c r="AM658" s="27"/>
      <c r="AN658" s="27"/>
      <c r="AO658" s="27"/>
      <c r="AP658" s="27"/>
      <c r="AQ658" s="27"/>
      <c r="AR658" s="27"/>
      <c r="AS658" s="27"/>
      <c r="AT658" s="27"/>
      <c r="AU658" s="27"/>
      <c r="AV658" s="27"/>
      <c r="AW658" s="27"/>
      <c r="AX658" s="27"/>
      <c r="AY658" s="27"/>
      <c r="AZ658" s="27"/>
      <c r="BA658" s="27"/>
      <c r="BB658" s="27"/>
      <c r="BC658" s="27"/>
      <c r="BD658" s="27"/>
      <c r="BE658" s="27"/>
      <c r="BF658" s="27"/>
      <c r="BG658" s="27"/>
      <c r="BH658" s="27"/>
      <c r="BI658" s="27"/>
      <c r="BJ658" s="27"/>
      <c r="BK658" s="27"/>
      <c r="BL658" s="27"/>
      <c r="BM658" s="27"/>
      <c r="BN658" s="27"/>
      <c r="BO658" s="27"/>
      <c r="BP658" s="27"/>
      <c r="BQ658" s="27"/>
      <c r="BR658" s="27"/>
      <c r="BS658" s="27"/>
      <c r="BT658" s="27"/>
      <c r="BU658" s="27"/>
      <c r="BV658" s="27"/>
      <c r="BW658" s="27"/>
      <c r="BX658" s="27"/>
      <c r="BY658" s="27"/>
      <c r="BZ658" s="27"/>
      <c r="CA658" s="27"/>
      <c r="CB658" s="27"/>
    </row>
    <row r="659" spans="1:80" x14ac:dyDescent="0.25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AG659" s="27"/>
      <c r="AH659" s="27"/>
      <c r="AI659" s="27"/>
      <c r="AJ659" s="27"/>
      <c r="AK659" s="27"/>
      <c r="AL659" s="27"/>
      <c r="AM659" s="27"/>
      <c r="AN659" s="27"/>
      <c r="AO659" s="27"/>
      <c r="AP659" s="27"/>
      <c r="AQ659" s="27"/>
      <c r="AR659" s="27"/>
      <c r="AS659" s="27"/>
      <c r="AT659" s="27"/>
      <c r="AU659" s="27"/>
      <c r="AV659" s="27"/>
      <c r="AW659" s="27"/>
      <c r="AX659" s="27"/>
      <c r="AY659" s="27"/>
      <c r="AZ659" s="27"/>
      <c r="BA659" s="27"/>
      <c r="BB659" s="27"/>
      <c r="BC659" s="27"/>
      <c r="BD659" s="27"/>
      <c r="BE659" s="27"/>
      <c r="BF659" s="27"/>
      <c r="BG659" s="27"/>
      <c r="BH659" s="27"/>
      <c r="BI659" s="27"/>
      <c r="BJ659" s="27"/>
      <c r="BK659" s="27"/>
      <c r="BL659" s="27"/>
      <c r="BM659" s="27"/>
      <c r="BN659" s="27"/>
      <c r="BO659" s="27"/>
      <c r="BP659" s="27"/>
      <c r="BQ659" s="27"/>
      <c r="BR659" s="27"/>
      <c r="BS659" s="27"/>
      <c r="BT659" s="27"/>
      <c r="BU659" s="27"/>
      <c r="BV659" s="27"/>
      <c r="BW659" s="27"/>
      <c r="BX659" s="27"/>
      <c r="BY659" s="27"/>
      <c r="BZ659" s="27"/>
      <c r="CA659" s="27"/>
      <c r="CB659" s="27"/>
    </row>
    <row r="660" spans="1:80" x14ac:dyDescent="0.25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AG660" s="27"/>
      <c r="AH660" s="27"/>
      <c r="AI660" s="27"/>
      <c r="AJ660" s="27"/>
      <c r="AK660" s="27"/>
      <c r="AL660" s="27"/>
      <c r="AM660" s="27"/>
      <c r="AN660" s="27"/>
      <c r="AO660" s="27"/>
      <c r="AP660" s="27"/>
      <c r="AQ660" s="27"/>
      <c r="AR660" s="27"/>
      <c r="AS660" s="27"/>
      <c r="AT660" s="27"/>
      <c r="AU660" s="27"/>
      <c r="AV660" s="27"/>
      <c r="AW660" s="27"/>
      <c r="AX660" s="27"/>
      <c r="AY660" s="27"/>
      <c r="AZ660" s="27"/>
      <c r="BA660" s="27"/>
      <c r="BB660" s="27"/>
      <c r="BC660" s="27"/>
      <c r="BD660" s="27"/>
      <c r="BE660" s="27"/>
      <c r="BF660" s="27"/>
      <c r="BG660" s="27"/>
      <c r="BH660" s="27"/>
      <c r="BI660" s="27"/>
      <c r="BJ660" s="27"/>
      <c r="BK660" s="27"/>
      <c r="BL660" s="27"/>
      <c r="BM660" s="27"/>
      <c r="BN660" s="27"/>
      <c r="BO660" s="27"/>
      <c r="BP660" s="27"/>
      <c r="BQ660" s="27"/>
      <c r="BR660" s="27"/>
      <c r="BS660" s="27"/>
      <c r="BT660" s="27"/>
      <c r="BU660" s="27"/>
      <c r="BV660" s="27"/>
      <c r="BW660" s="27"/>
      <c r="BX660" s="27"/>
      <c r="BY660" s="27"/>
      <c r="BZ660" s="27"/>
      <c r="CA660" s="27"/>
      <c r="CB660" s="27"/>
    </row>
    <row r="661" spans="1:80" x14ac:dyDescent="0.25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AG661" s="27"/>
      <c r="AH661" s="27"/>
      <c r="AI661" s="27"/>
      <c r="AJ661" s="27"/>
      <c r="AK661" s="27"/>
      <c r="AL661" s="27"/>
      <c r="AM661" s="27"/>
      <c r="AN661" s="27"/>
      <c r="AO661" s="27"/>
      <c r="AP661" s="27"/>
      <c r="AQ661" s="27"/>
      <c r="AR661" s="27"/>
      <c r="AS661" s="27"/>
      <c r="AT661" s="27"/>
      <c r="AU661" s="27"/>
      <c r="AV661" s="27"/>
      <c r="AW661" s="27"/>
      <c r="AX661" s="27"/>
      <c r="AY661" s="27"/>
      <c r="AZ661" s="27"/>
      <c r="BA661" s="27"/>
      <c r="BB661" s="27"/>
      <c r="BC661" s="27"/>
      <c r="BD661" s="27"/>
      <c r="BE661" s="27"/>
      <c r="BF661" s="27"/>
      <c r="BG661" s="27"/>
      <c r="BH661" s="27"/>
      <c r="BI661" s="27"/>
      <c r="BJ661" s="27"/>
      <c r="BK661" s="27"/>
      <c r="BL661" s="27"/>
      <c r="BM661" s="27"/>
      <c r="BN661" s="27"/>
      <c r="BO661" s="27"/>
      <c r="BP661" s="27"/>
      <c r="BQ661" s="27"/>
      <c r="BR661" s="27"/>
      <c r="BS661" s="27"/>
      <c r="BT661" s="27"/>
      <c r="BU661" s="27"/>
      <c r="BV661" s="27"/>
      <c r="BW661" s="27"/>
      <c r="BX661" s="27"/>
      <c r="BY661" s="27"/>
      <c r="BZ661" s="27"/>
      <c r="CA661" s="27"/>
      <c r="CB661" s="27"/>
    </row>
    <row r="662" spans="1:80" x14ac:dyDescent="0.25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AG662" s="27"/>
      <c r="AH662" s="27"/>
      <c r="AI662" s="27"/>
      <c r="AJ662" s="27"/>
      <c r="AK662" s="27"/>
      <c r="AL662" s="27"/>
      <c r="AM662" s="27"/>
      <c r="AN662" s="27"/>
      <c r="AO662" s="27"/>
      <c r="AP662" s="27"/>
      <c r="AQ662" s="27"/>
      <c r="AR662" s="27"/>
      <c r="AS662" s="27"/>
      <c r="AT662" s="27"/>
      <c r="AU662" s="27"/>
      <c r="AV662" s="27"/>
      <c r="AW662" s="27"/>
      <c r="AX662" s="27"/>
      <c r="AY662" s="27"/>
      <c r="AZ662" s="27"/>
      <c r="BA662" s="27"/>
      <c r="BB662" s="27"/>
      <c r="BC662" s="27"/>
      <c r="BD662" s="27"/>
      <c r="BE662" s="27"/>
      <c r="BF662" s="27"/>
      <c r="BG662" s="27"/>
      <c r="BH662" s="27"/>
      <c r="BI662" s="27"/>
      <c r="BJ662" s="27"/>
      <c r="BK662" s="27"/>
      <c r="BL662" s="27"/>
      <c r="BM662" s="27"/>
      <c r="BN662" s="27"/>
      <c r="BO662" s="27"/>
      <c r="BP662" s="27"/>
      <c r="BQ662" s="27"/>
      <c r="BR662" s="27"/>
      <c r="BS662" s="27"/>
      <c r="BT662" s="27"/>
      <c r="BU662" s="27"/>
      <c r="BV662" s="27"/>
      <c r="BW662" s="27"/>
      <c r="BX662" s="27"/>
      <c r="BY662" s="27"/>
      <c r="BZ662" s="27"/>
      <c r="CA662" s="27"/>
      <c r="CB662" s="27"/>
    </row>
    <row r="663" spans="1:80" x14ac:dyDescent="0.25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AG663" s="27"/>
      <c r="AH663" s="27"/>
      <c r="AI663" s="27"/>
      <c r="AJ663" s="27"/>
      <c r="AK663" s="27"/>
      <c r="AL663" s="27"/>
      <c r="AM663" s="27"/>
      <c r="AN663" s="27"/>
      <c r="AO663" s="27"/>
      <c r="AP663" s="27"/>
      <c r="AQ663" s="27"/>
      <c r="AR663" s="27"/>
      <c r="AS663" s="27"/>
      <c r="AT663" s="27"/>
      <c r="AU663" s="27"/>
      <c r="AV663" s="27"/>
      <c r="AW663" s="27"/>
      <c r="AX663" s="27"/>
      <c r="AY663" s="27"/>
      <c r="AZ663" s="27"/>
      <c r="BA663" s="27"/>
      <c r="BB663" s="27"/>
      <c r="BC663" s="27"/>
      <c r="BD663" s="27"/>
      <c r="BE663" s="27"/>
      <c r="BF663" s="27"/>
      <c r="BG663" s="27"/>
      <c r="BH663" s="27"/>
      <c r="BI663" s="27"/>
      <c r="BJ663" s="27"/>
      <c r="BK663" s="27"/>
      <c r="BL663" s="27"/>
      <c r="BM663" s="27"/>
      <c r="BN663" s="27"/>
      <c r="BO663" s="27"/>
      <c r="BP663" s="27"/>
      <c r="BQ663" s="27"/>
      <c r="BR663" s="27"/>
      <c r="BS663" s="27"/>
      <c r="BT663" s="27"/>
      <c r="BU663" s="27"/>
      <c r="BV663" s="27"/>
      <c r="BW663" s="27"/>
      <c r="BX663" s="27"/>
      <c r="BY663" s="27"/>
      <c r="BZ663" s="27"/>
      <c r="CA663" s="27"/>
      <c r="CB663" s="27"/>
    </row>
    <row r="664" spans="1:80" x14ac:dyDescent="0.25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AG664" s="27"/>
      <c r="AH664" s="27"/>
      <c r="AI664" s="27"/>
      <c r="AJ664" s="27"/>
      <c r="AK664" s="27"/>
      <c r="AL664" s="27"/>
      <c r="AM664" s="27"/>
      <c r="AN664" s="27"/>
      <c r="AO664" s="27"/>
      <c r="AP664" s="27"/>
      <c r="AQ664" s="27"/>
      <c r="AR664" s="27"/>
      <c r="AS664" s="27"/>
      <c r="AT664" s="27"/>
      <c r="AU664" s="27"/>
      <c r="AV664" s="27"/>
      <c r="AW664" s="27"/>
      <c r="AX664" s="27"/>
      <c r="AY664" s="27"/>
      <c r="AZ664" s="27"/>
      <c r="BA664" s="27"/>
      <c r="BB664" s="27"/>
      <c r="BC664" s="27"/>
      <c r="BD664" s="27"/>
      <c r="BE664" s="27"/>
      <c r="BF664" s="27"/>
      <c r="BG664" s="27"/>
      <c r="BH664" s="27"/>
      <c r="BI664" s="27"/>
      <c r="BJ664" s="27"/>
      <c r="BK664" s="27"/>
      <c r="BL664" s="27"/>
      <c r="BM664" s="27"/>
      <c r="BN664" s="27"/>
      <c r="BO664" s="27"/>
      <c r="BP664" s="27"/>
      <c r="BQ664" s="27"/>
      <c r="BR664" s="27"/>
      <c r="BS664" s="27"/>
      <c r="BT664" s="27"/>
      <c r="BU664" s="27"/>
      <c r="BV664" s="27"/>
      <c r="BW664" s="27"/>
      <c r="BX664" s="27"/>
      <c r="BY664" s="27"/>
      <c r="BZ664" s="27"/>
      <c r="CA664" s="27"/>
      <c r="CB664" s="27"/>
    </row>
    <row r="665" spans="1:80" x14ac:dyDescent="0.2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AG665" s="27"/>
      <c r="AH665" s="27"/>
      <c r="AI665" s="27"/>
      <c r="AJ665" s="27"/>
      <c r="AK665" s="27"/>
      <c r="AL665" s="27"/>
      <c r="AM665" s="27"/>
      <c r="AN665" s="27"/>
      <c r="AO665" s="27"/>
      <c r="AP665" s="27"/>
      <c r="AQ665" s="27"/>
      <c r="AR665" s="27"/>
      <c r="AS665" s="27"/>
      <c r="AT665" s="27"/>
      <c r="AU665" s="27"/>
      <c r="AV665" s="27"/>
      <c r="AW665" s="27"/>
      <c r="AX665" s="27"/>
      <c r="AY665" s="27"/>
      <c r="AZ665" s="27"/>
      <c r="BA665" s="27"/>
      <c r="BB665" s="27"/>
      <c r="BC665" s="27"/>
      <c r="BD665" s="27"/>
      <c r="BE665" s="27"/>
      <c r="BF665" s="27"/>
      <c r="BG665" s="27"/>
      <c r="BH665" s="27"/>
      <c r="BI665" s="27"/>
      <c r="BJ665" s="27"/>
      <c r="BK665" s="27"/>
      <c r="BL665" s="27"/>
      <c r="BM665" s="27"/>
      <c r="BN665" s="27"/>
      <c r="BO665" s="27"/>
      <c r="BP665" s="27"/>
      <c r="BQ665" s="27"/>
      <c r="BR665" s="27"/>
      <c r="BS665" s="27"/>
      <c r="BT665" s="27"/>
      <c r="BU665" s="27"/>
      <c r="BV665" s="27"/>
      <c r="BW665" s="27"/>
      <c r="BX665" s="27"/>
      <c r="BY665" s="27"/>
      <c r="BZ665" s="27"/>
      <c r="CA665" s="27"/>
      <c r="CB665" s="27"/>
    </row>
    <row r="666" spans="1:80" x14ac:dyDescent="0.25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AG666" s="27"/>
      <c r="AH666" s="27"/>
      <c r="AI666" s="27"/>
      <c r="AJ666" s="27"/>
      <c r="AK666" s="27"/>
      <c r="AL666" s="27"/>
      <c r="AM666" s="27"/>
      <c r="AN666" s="27"/>
      <c r="AO666" s="27"/>
      <c r="AP666" s="27"/>
      <c r="AQ666" s="27"/>
      <c r="AR666" s="27"/>
      <c r="AS666" s="27"/>
      <c r="AT666" s="27"/>
      <c r="AU666" s="27"/>
      <c r="AV666" s="27"/>
      <c r="AW666" s="27"/>
      <c r="AX666" s="27"/>
      <c r="AY666" s="27"/>
      <c r="AZ666" s="27"/>
      <c r="BA666" s="27"/>
      <c r="BB666" s="27"/>
      <c r="BC666" s="27"/>
      <c r="BD666" s="27"/>
      <c r="BE666" s="27"/>
      <c r="BF666" s="27"/>
      <c r="BG666" s="27"/>
      <c r="BH666" s="27"/>
      <c r="BI666" s="27"/>
      <c r="BJ666" s="27"/>
      <c r="BK666" s="27"/>
      <c r="BL666" s="27"/>
      <c r="BM666" s="27"/>
      <c r="BN666" s="27"/>
      <c r="BO666" s="27"/>
      <c r="BP666" s="27"/>
      <c r="BQ666" s="27"/>
      <c r="BR666" s="27"/>
      <c r="BS666" s="27"/>
      <c r="BT666" s="27"/>
      <c r="BU666" s="27"/>
      <c r="BV666" s="27"/>
      <c r="BW666" s="27"/>
      <c r="BX666" s="27"/>
      <c r="BY666" s="27"/>
      <c r="BZ666" s="27"/>
      <c r="CA666" s="27"/>
      <c r="CB666" s="27"/>
    </row>
    <row r="667" spans="1:80" x14ac:dyDescent="0.25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AG667" s="27"/>
      <c r="AH667" s="27"/>
      <c r="AI667" s="27"/>
      <c r="AJ667" s="27"/>
      <c r="AK667" s="27"/>
      <c r="AL667" s="27"/>
      <c r="AM667" s="27"/>
      <c r="AN667" s="27"/>
      <c r="AO667" s="27"/>
      <c r="AP667" s="27"/>
      <c r="AQ667" s="27"/>
      <c r="AR667" s="27"/>
      <c r="AS667" s="27"/>
      <c r="AT667" s="27"/>
      <c r="AU667" s="27"/>
      <c r="AV667" s="27"/>
      <c r="AW667" s="27"/>
      <c r="AX667" s="27"/>
      <c r="AY667" s="27"/>
      <c r="AZ667" s="27"/>
      <c r="BA667" s="27"/>
      <c r="BB667" s="27"/>
      <c r="BC667" s="27"/>
      <c r="BD667" s="27"/>
      <c r="BE667" s="27"/>
      <c r="BF667" s="27"/>
      <c r="BG667" s="27"/>
      <c r="BH667" s="27"/>
      <c r="BI667" s="27"/>
      <c r="BJ667" s="27"/>
      <c r="BK667" s="27"/>
      <c r="BL667" s="27"/>
      <c r="BM667" s="27"/>
      <c r="BN667" s="27"/>
      <c r="BO667" s="27"/>
      <c r="BP667" s="27"/>
      <c r="BQ667" s="27"/>
      <c r="BR667" s="27"/>
      <c r="BS667" s="27"/>
      <c r="BT667" s="27"/>
      <c r="BU667" s="27"/>
      <c r="BV667" s="27"/>
      <c r="BW667" s="27"/>
      <c r="BX667" s="27"/>
      <c r="BY667" s="27"/>
      <c r="BZ667" s="27"/>
      <c r="CA667" s="27"/>
      <c r="CB667" s="27"/>
    </row>
    <row r="668" spans="1:80" x14ac:dyDescent="0.25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AG668" s="27"/>
      <c r="AH668" s="27"/>
      <c r="AI668" s="27"/>
      <c r="AJ668" s="27"/>
      <c r="AK668" s="27"/>
      <c r="AL668" s="27"/>
      <c r="AM668" s="27"/>
      <c r="AN668" s="27"/>
      <c r="AO668" s="27"/>
      <c r="AP668" s="27"/>
      <c r="AQ668" s="27"/>
      <c r="AR668" s="27"/>
      <c r="AS668" s="27"/>
      <c r="AT668" s="27"/>
      <c r="AU668" s="27"/>
      <c r="AV668" s="27"/>
      <c r="AW668" s="27"/>
      <c r="AX668" s="27"/>
      <c r="AY668" s="27"/>
      <c r="AZ668" s="27"/>
      <c r="BA668" s="27"/>
      <c r="BB668" s="27"/>
      <c r="BC668" s="27"/>
      <c r="BD668" s="27"/>
      <c r="BE668" s="27"/>
      <c r="BF668" s="27"/>
      <c r="BG668" s="27"/>
      <c r="BH668" s="27"/>
      <c r="BI668" s="27"/>
      <c r="BJ668" s="27"/>
      <c r="BK668" s="27"/>
      <c r="BL668" s="27"/>
      <c r="BM668" s="27"/>
      <c r="BN668" s="27"/>
      <c r="BO668" s="27"/>
      <c r="BP668" s="27"/>
      <c r="BQ668" s="27"/>
      <c r="BR668" s="27"/>
      <c r="BS668" s="27"/>
      <c r="BT668" s="27"/>
      <c r="BU668" s="27"/>
      <c r="BV668" s="27"/>
      <c r="BW668" s="27"/>
      <c r="BX668" s="27"/>
      <c r="BY668" s="27"/>
      <c r="BZ668" s="27"/>
      <c r="CA668" s="27"/>
      <c r="CB668" s="27"/>
    </row>
    <row r="669" spans="1:80" x14ac:dyDescent="0.25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AG669" s="27"/>
      <c r="AH669" s="27"/>
      <c r="AI669" s="27"/>
      <c r="AJ669" s="27"/>
      <c r="AK669" s="27"/>
      <c r="AL669" s="27"/>
      <c r="AM669" s="27"/>
      <c r="AN669" s="27"/>
      <c r="AO669" s="27"/>
      <c r="AP669" s="27"/>
      <c r="AQ669" s="27"/>
      <c r="AR669" s="27"/>
      <c r="AS669" s="27"/>
      <c r="AT669" s="27"/>
      <c r="AU669" s="27"/>
      <c r="AV669" s="27"/>
      <c r="AW669" s="27"/>
      <c r="AX669" s="27"/>
      <c r="AY669" s="27"/>
      <c r="AZ669" s="27"/>
      <c r="BA669" s="27"/>
      <c r="BB669" s="27"/>
      <c r="BC669" s="27"/>
      <c r="BD669" s="27"/>
      <c r="BE669" s="27"/>
      <c r="BF669" s="27"/>
      <c r="BG669" s="27"/>
      <c r="BH669" s="27"/>
      <c r="BI669" s="27"/>
      <c r="BJ669" s="27"/>
      <c r="BK669" s="27"/>
      <c r="BL669" s="27"/>
      <c r="BM669" s="27"/>
      <c r="BN669" s="27"/>
      <c r="BO669" s="27"/>
      <c r="BP669" s="27"/>
      <c r="BQ669" s="27"/>
      <c r="BR669" s="27"/>
      <c r="BS669" s="27"/>
      <c r="BT669" s="27"/>
      <c r="BU669" s="27"/>
      <c r="BV669" s="27"/>
      <c r="BW669" s="27"/>
      <c r="BX669" s="27"/>
      <c r="BY669" s="27"/>
      <c r="BZ669" s="27"/>
      <c r="CA669" s="27"/>
      <c r="CB669" s="27"/>
    </row>
    <row r="670" spans="1:80" x14ac:dyDescent="0.25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AG670" s="27"/>
      <c r="AH670" s="27"/>
      <c r="AI670" s="27"/>
      <c r="AJ670" s="27"/>
      <c r="AK670" s="27"/>
      <c r="AL670" s="27"/>
      <c r="AM670" s="27"/>
      <c r="AN670" s="27"/>
      <c r="AO670" s="27"/>
      <c r="AP670" s="27"/>
      <c r="AQ670" s="27"/>
      <c r="AR670" s="27"/>
      <c r="AS670" s="27"/>
      <c r="AT670" s="27"/>
      <c r="AU670" s="27"/>
      <c r="AV670" s="27"/>
      <c r="AW670" s="27"/>
      <c r="AX670" s="27"/>
      <c r="AY670" s="27"/>
      <c r="AZ670" s="27"/>
      <c r="BA670" s="27"/>
      <c r="BB670" s="27"/>
      <c r="BC670" s="27"/>
      <c r="BD670" s="27"/>
      <c r="BE670" s="27"/>
      <c r="BF670" s="27"/>
      <c r="BG670" s="27"/>
      <c r="BH670" s="27"/>
      <c r="BI670" s="27"/>
      <c r="BJ670" s="27"/>
      <c r="BK670" s="27"/>
      <c r="BL670" s="27"/>
      <c r="BM670" s="27"/>
      <c r="BN670" s="27"/>
      <c r="BO670" s="27"/>
      <c r="BP670" s="27"/>
      <c r="BQ670" s="27"/>
      <c r="BR670" s="27"/>
      <c r="BS670" s="27"/>
      <c r="BT670" s="27"/>
      <c r="BU670" s="27"/>
      <c r="BV670" s="27"/>
      <c r="BW670" s="27"/>
      <c r="BX670" s="27"/>
      <c r="BY670" s="27"/>
      <c r="BZ670" s="27"/>
      <c r="CA670" s="27"/>
      <c r="CB670" s="27"/>
    </row>
    <row r="671" spans="1:80" x14ac:dyDescent="0.25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AG671" s="27"/>
      <c r="AH671" s="27"/>
      <c r="AI671" s="27"/>
      <c r="AJ671" s="27"/>
      <c r="AK671" s="27"/>
      <c r="AL671" s="27"/>
      <c r="AM671" s="27"/>
      <c r="AN671" s="27"/>
      <c r="AO671" s="27"/>
      <c r="AP671" s="27"/>
      <c r="AQ671" s="27"/>
      <c r="AR671" s="27"/>
      <c r="AS671" s="27"/>
      <c r="AT671" s="27"/>
      <c r="AU671" s="27"/>
      <c r="AV671" s="27"/>
      <c r="AW671" s="27"/>
      <c r="AX671" s="27"/>
      <c r="AY671" s="27"/>
      <c r="AZ671" s="27"/>
      <c r="BA671" s="27"/>
      <c r="BB671" s="27"/>
      <c r="BC671" s="27"/>
      <c r="BD671" s="27"/>
      <c r="BE671" s="27"/>
      <c r="BF671" s="27"/>
      <c r="BG671" s="27"/>
      <c r="BH671" s="27"/>
      <c r="BI671" s="27"/>
      <c r="BJ671" s="27"/>
      <c r="BK671" s="27"/>
      <c r="BL671" s="27"/>
      <c r="BM671" s="27"/>
      <c r="BN671" s="27"/>
      <c r="BO671" s="27"/>
      <c r="BP671" s="27"/>
      <c r="BQ671" s="27"/>
      <c r="BR671" s="27"/>
      <c r="BS671" s="27"/>
      <c r="BT671" s="27"/>
      <c r="BU671" s="27"/>
      <c r="BV671" s="27"/>
      <c r="BW671" s="27"/>
      <c r="BX671" s="27"/>
      <c r="BY671" s="27"/>
      <c r="BZ671" s="27"/>
      <c r="CA671" s="27"/>
      <c r="CB671" s="27"/>
    </row>
    <row r="672" spans="1:80" x14ac:dyDescent="0.25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AG672" s="27"/>
      <c r="AH672" s="27"/>
      <c r="AI672" s="27"/>
      <c r="AJ672" s="27"/>
      <c r="AK672" s="27"/>
      <c r="AL672" s="27"/>
      <c r="AM672" s="27"/>
      <c r="AN672" s="27"/>
      <c r="AO672" s="27"/>
      <c r="AP672" s="27"/>
      <c r="AQ672" s="27"/>
      <c r="AR672" s="27"/>
      <c r="AS672" s="27"/>
      <c r="AT672" s="27"/>
      <c r="AU672" s="27"/>
      <c r="AV672" s="27"/>
      <c r="AW672" s="27"/>
      <c r="AX672" s="27"/>
      <c r="AY672" s="27"/>
      <c r="AZ672" s="27"/>
      <c r="BA672" s="27"/>
      <c r="BB672" s="27"/>
      <c r="BC672" s="27"/>
      <c r="BD672" s="27"/>
      <c r="BE672" s="27"/>
      <c r="BF672" s="27"/>
      <c r="BG672" s="27"/>
      <c r="BH672" s="27"/>
      <c r="BI672" s="27"/>
      <c r="BJ672" s="27"/>
      <c r="BK672" s="27"/>
      <c r="BL672" s="27"/>
      <c r="BM672" s="27"/>
      <c r="BN672" s="27"/>
      <c r="BO672" s="27"/>
      <c r="BP672" s="27"/>
      <c r="BQ672" s="27"/>
      <c r="BR672" s="27"/>
      <c r="BS672" s="27"/>
      <c r="BT672" s="27"/>
      <c r="BU672" s="27"/>
      <c r="BV672" s="27"/>
      <c r="BW672" s="27"/>
      <c r="BX672" s="27"/>
      <c r="BY672" s="27"/>
      <c r="BZ672" s="27"/>
      <c r="CA672" s="27"/>
      <c r="CB672" s="27"/>
    </row>
    <row r="673" spans="1:80" x14ac:dyDescent="0.25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AG673" s="27"/>
      <c r="AH673" s="27"/>
      <c r="AI673" s="27"/>
      <c r="AJ673" s="27"/>
      <c r="AK673" s="27"/>
      <c r="AL673" s="27"/>
      <c r="AM673" s="27"/>
      <c r="AN673" s="27"/>
      <c r="AO673" s="27"/>
      <c r="AP673" s="27"/>
      <c r="AQ673" s="27"/>
      <c r="AR673" s="27"/>
      <c r="AS673" s="27"/>
      <c r="AT673" s="27"/>
      <c r="AU673" s="27"/>
      <c r="AV673" s="27"/>
      <c r="AW673" s="27"/>
      <c r="AX673" s="27"/>
      <c r="AY673" s="27"/>
      <c r="AZ673" s="27"/>
      <c r="BA673" s="27"/>
      <c r="BB673" s="27"/>
      <c r="BC673" s="27"/>
      <c r="BD673" s="27"/>
      <c r="BE673" s="27"/>
      <c r="BF673" s="27"/>
      <c r="BG673" s="27"/>
      <c r="BH673" s="27"/>
      <c r="BI673" s="27"/>
      <c r="BJ673" s="27"/>
      <c r="BK673" s="27"/>
      <c r="BL673" s="27"/>
      <c r="BM673" s="27"/>
      <c r="BN673" s="27"/>
      <c r="BO673" s="27"/>
      <c r="BP673" s="27"/>
      <c r="BQ673" s="27"/>
      <c r="BR673" s="27"/>
      <c r="BS673" s="27"/>
      <c r="BT673" s="27"/>
      <c r="BU673" s="27"/>
      <c r="BV673" s="27"/>
      <c r="BW673" s="27"/>
      <c r="BX673" s="27"/>
      <c r="BY673" s="27"/>
      <c r="BZ673" s="27"/>
      <c r="CA673" s="27"/>
      <c r="CB673" s="27"/>
    </row>
    <row r="674" spans="1:80" x14ac:dyDescent="0.25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AG674" s="27"/>
      <c r="AH674" s="27"/>
      <c r="AI674" s="27"/>
      <c r="AJ674" s="27"/>
      <c r="AK674" s="27"/>
      <c r="AL674" s="27"/>
      <c r="AM674" s="27"/>
      <c r="AN674" s="27"/>
      <c r="AO674" s="27"/>
      <c r="AP674" s="27"/>
      <c r="AQ674" s="27"/>
      <c r="AR674" s="27"/>
      <c r="AS674" s="27"/>
      <c r="AT674" s="27"/>
      <c r="AU674" s="27"/>
      <c r="AV674" s="27"/>
      <c r="AW674" s="27"/>
      <c r="AX674" s="27"/>
      <c r="AY674" s="27"/>
      <c r="AZ674" s="27"/>
      <c r="BA674" s="27"/>
      <c r="BB674" s="27"/>
      <c r="BC674" s="27"/>
      <c r="BD674" s="27"/>
      <c r="BE674" s="27"/>
      <c r="BF674" s="27"/>
      <c r="BG674" s="27"/>
      <c r="BH674" s="27"/>
      <c r="BI674" s="27"/>
      <c r="BJ674" s="27"/>
      <c r="BK674" s="27"/>
      <c r="BL674" s="27"/>
      <c r="BM674" s="27"/>
      <c r="BN674" s="27"/>
      <c r="BO674" s="27"/>
      <c r="BP674" s="27"/>
      <c r="BQ674" s="27"/>
      <c r="BR674" s="27"/>
      <c r="BS674" s="27"/>
      <c r="BT674" s="27"/>
      <c r="BU674" s="27"/>
      <c r="BV674" s="27"/>
      <c r="BW674" s="27"/>
      <c r="BX674" s="27"/>
      <c r="BY674" s="27"/>
      <c r="BZ674" s="27"/>
      <c r="CA674" s="27"/>
      <c r="CB674" s="27"/>
    </row>
    <row r="675" spans="1:80" x14ac:dyDescent="0.2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AG675" s="27"/>
      <c r="AH675" s="27"/>
      <c r="AI675" s="27"/>
      <c r="AJ675" s="27"/>
      <c r="AK675" s="27"/>
      <c r="AL675" s="27"/>
      <c r="AM675" s="27"/>
      <c r="AN675" s="27"/>
      <c r="AO675" s="27"/>
      <c r="AP675" s="27"/>
      <c r="AQ675" s="27"/>
      <c r="AR675" s="27"/>
      <c r="AS675" s="27"/>
      <c r="AT675" s="27"/>
      <c r="AU675" s="27"/>
      <c r="AV675" s="27"/>
      <c r="AW675" s="27"/>
      <c r="AX675" s="27"/>
      <c r="AY675" s="27"/>
      <c r="AZ675" s="27"/>
      <c r="BA675" s="27"/>
      <c r="BB675" s="27"/>
      <c r="BC675" s="27"/>
      <c r="BD675" s="27"/>
      <c r="BE675" s="27"/>
      <c r="BF675" s="27"/>
      <c r="BG675" s="27"/>
      <c r="BH675" s="27"/>
      <c r="BI675" s="27"/>
      <c r="BJ675" s="27"/>
      <c r="BK675" s="27"/>
      <c r="BL675" s="27"/>
      <c r="BM675" s="27"/>
      <c r="BN675" s="27"/>
      <c r="BO675" s="27"/>
      <c r="BP675" s="27"/>
      <c r="BQ675" s="27"/>
      <c r="BR675" s="27"/>
      <c r="BS675" s="27"/>
      <c r="BT675" s="27"/>
      <c r="BU675" s="27"/>
      <c r="BV675" s="27"/>
      <c r="BW675" s="27"/>
      <c r="BX675" s="27"/>
      <c r="BY675" s="27"/>
      <c r="BZ675" s="27"/>
      <c r="CA675" s="27"/>
      <c r="CB675" s="27"/>
    </row>
    <row r="676" spans="1:80" x14ac:dyDescent="0.25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AG676" s="27"/>
      <c r="AH676" s="27"/>
      <c r="AI676" s="27"/>
      <c r="AJ676" s="27"/>
      <c r="AK676" s="27"/>
      <c r="AL676" s="27"/>
      <c r="AM676" s="27"/>
      <c r="AN676" s="27"/>
      <c r="AO676" s="27"/>
      <c r="AP676" s="27"/>
      <c r="AQ676" s="27"/>
      <c r="AR676" s="27"/>
      <c r="AS676" s="27"/>
      <c r="AT676" s="27"/>
      <c r="AU676" s="27"/>
      <c r="AV676" s="27"/>
      <c r="AW676" s="27"/>
      <c r="AX676" s="27"/>
      <c r="AY676" s="27"/>
      <c r="AZ676" s="27"/>
      <c r="BA676" s="27"/>
      <c r="BB676" s="27"/>
      <c r="BC676" s="27"/>
      <c r="BD676" s="27"/>
      <c r="BE676" s="27"/>
      <c r="BF676" s="27"/>
      <c r="BG676" s="27"/>
      <c r="BH676" s="27"/>
      <c r="BI676" s="27"/>
      <c r="BJ676" s="27"/>
      <c r="BK676" s="27"/>
      <c r="BL676" s="27"/>
      <c r="BM676" s="27"/>
      <c r="BN676" s="27"/>
      <c r="BO676" s="27"/>
      <c r="BP676" s="27"/>
      <c r="BQ676" s="27"/>
      <c r="BR676" s="27"/>
      <c r="BS676" s="27"/>
      <c r="BT676" s="27"/>
      <c r="BU676" s="27"/>
      <c r="BV676" s="27"/>
      <c r="BW676" s="27"/>
      <c r="BX676" s="27"/>
      <c r="BY676" s="27"/>
      <c r="BZ676" s="27"/>
      <c r="CA676" s="27"/>
      <c r="CB676" s="27"/>
    </row>
    <row r="677" spans="1:80" x14ac:dyDescent="0.25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AG677" s="27"/>
      <c r="AH677" s="27"/>
      <c r="AI677" s="27"/>
      <c r="AJ677" s="27"/>
      <c r="AK677" s="27"/>
      <c r="AL677" s="27"/>
      <c r="AM677" s="27"/>
      <c r="AN677" s="27"/>
      <c r="AO677" s="27"/>
      <c r="AP677" s="27"/>
      <c r="AQ677" s="27"/>
      <c r="AR677" s="27"/>
      <c r="AS677" s="27"/>
      <c r="AT677" s="27"/>
      <c r="AU677" s="27"/>
      <c r="AV677" s="27"/>
      <c r="AW677" s="27"/>
      <c r="AX677" s="27"/>
      <c r="AY677" s="27"/>
      <c r="AZ677" s="27"/>
      <c r="BA677" s="27"/>
      <c r="BB677" s="27"/>
      <c r="BC677" s="27"/>
      <c r="BD677" s="27"/>
      <c r="BE677" s="27"/>
      <c r="BF677" s="27"/>
      <c r="BG677" s="27"/>
      <c r="BH677" s="27"/>
      <c r="BI677" s="27"/>
      <c r="BJ677" s="27"/>
      <c r="BK677" s="27"/>
      <c r="BL677" s="27"/>
      <c r="BM677" s="27"/>
      <c r="BN677" s="27"/>
      <c r="BO677" s="27"/>
      <c r="BP677" s="27"/>
      <c r="BQ677" s="27"/>
      <c r="BR677" s="27"/>
      <c r="BS677" s="27"/>
      <c r="BT677" s="27"/>
      <c r="BU677" s="27"/>
      <c r="BV677" s="27"/>
      <c r="BW677" s="27"/>
      <c r="BX677" s="27"/>
      <c r="BY677" s="27"/>
      <c r="BZ677" s="27"/>
      <c r="CA677" s="27"/>
      <c r="CB677" s="27"/>
    </row>
    <row r="678" spans="1:80" x14ac:dyDescent="0.25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AG678" s="27"/>
      <c r="AH678" s="27"/>
      <c r="AI678" s="27"/>
      <c r="AJ678" s="27"/>
      <c r="AK678" s="27"/>
      <c r="AL678" s="27"/>
      <c r="AM678" s="27"/>
      <c r="AN678" s="27"/>
      <c r="AO678" s="27"/>
      <c r="AP678" s="27"/>
      <c r="AQ678" s="27"/>
      <c r="AR678" s="27"/>
      <c r="AS678" s="27"/>
      <c r="AT678" s="27"/>
      <c r="AU678" s="27"/>
      <c r="AV678" s="27"/>
      <c r="AW678" s="27"/>
      <c r="AX678" s="27"/>
      <c r="AY678" s="27"/>
      <c r="AZ678" s="27"/>
      <c r="BA678" s="27"/>
      <c r="BB678" s="27"/>
      <c r="BC678" s="27"/>
      <c r="BD678" s="27"/>
      <c r="BE678" s="27"/>
      <c r="BF678" s="27"/>
      <c r="BG678" s="27"/>
      <c r="BH678" s="27"/>
      <c r="BI678" s="27"/>
      <c r="BJ678" s="27"/>
      <c r="BK678" s="27"/>
      <c r="BL678" s="27"/>
      <c r="BM678" s="27"/>
      <c r="BN678" s="27"/>
      <c r="BO678" s="27"/>
      <c r="BP678" s="27"/>
      <c r="BQ678" s="27"/>
      <c r="BR678" s="27"/>
      <c r="BS678" s="27"/>
      <c r="BT678" s="27"/>
      <c r="BU678" s="27"/>
      <c r="BV678" s="27"/>
      <c r="BW678" s="27"/>
      <c r="BX678" s="27"/>
      <c r="BY678" s="27"/>
      <c r="BZ678" s="27"/>
      <c r="CA678" s="27"/>
      <c r="CB678" s="27"/>
    </row>
    <row r="679" spans="1:80" x14ac:dyDescent="0.25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AG679" s="27"/>
      <c r="AH679" s="27"/>
      <c r="AI679" s="27"/>
      <c r="AJ679" s="27"/>
      <c r="AK679" s="27"/>
      <c r="AL679" s="27"/>
      <c r="AM679" s="27"/>
      <c r="AN679" s="27"/>
      <c r="AO679" s="27"/>
      <c r="AP679" s="27"/>
      <c r="AQ679" s="27"/>
      <c r="AR679" s="27"/>
      <c r="AS679" s="27"/>
      <c r="AT679" s="27"/>
      <c r="AU679" s="27"/>
      <c r="AV679" s="27"/>
      <c r="AW679" s="27"/>
      <c r="AX679" s="27"/>
      <c r="AY679" s="27"/>
      <c r="AZ679" s="27"/>
      <c r="BA679" s="27"/>
      <c r="BB679" s="27"/>
      <c r="BC679" s="27"/>
      <c r="BD679" s="27"/>
      <c r="BE679" s="27"/>
      <c r="BF679" s="27"/>
      <c r="BG679" s="27"/>
      <c r="BH679" s="27"/>
      <c r="BI679" s="27"/>
      <c r="BJ679" s="27"/>
      <c r="BK679" s="27"/>
      <c r="BL679" s="27"/>
      <c r="BM679" s="27"/>
      <c r="BN679" s="27"/>
      <c r="BO679" s="27"/>
      <c r="BP679" s="27"/>
      <c r="BQ679" s="27"/>
      <c r="BR679" s="27"/>
      <c r="BS679" s="27"/>
      <c r="BT679" s="27"/>
      <c r="BU679" s="27"/>
      <c r="BV679" s="27"/>
      <c r="BW679" s="27"/>
      <c r="BX679" s="27"/>
      <c r="BY679" s="27"/>
      <c r="BZ679" s="27"/>
      <c r="CA679" s="27"/>
      <c r="CB679" s="27"/>
    </row>
    <row r="680" spans="1:80" x14ac:dyDescent="0.25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AG680" s="27"/>
      <c r="AH680" s="27"/>
      <c r="AI680" s="27"/>
      <c r="AJ680" s="27"/>
      <c r="AK680" s="27"/>
      <c r="AL680" s="27"/>
      <c r="AM680" s="27"/>
      <c r="AN680" s="27"/>
      <c r="AO680" s="27"/>
      <c r="AP680" s="27"/>
      <c r="AQ680" s="27"/>
      <c r="AR680" s="27"/>
      <c r="AS680" s="27"/>
      <c r="AT680" s="27"/>
      <c r="AU680" s="27"/>
      <c r="AV680" s="27"/>
      <c r="AW680" s="27"/>
      <c r="AX680" s="27"/>
      <c r="AY680" s="27"/>
      <c r="AZ680" s="27"/>
      <c r="BA680" s="27"/>
      <c r="BB680" s="27"/>
      <c r="BC680" s="27"/>
      <c r="BD680" s="27"/>
      <c r="BE680" s="27"/>
      <c r="BF680" s="27"/>
      <c r="BG680" s="27"/>
      <c r="BH680" s="27"/>
      <c r="BI680" s="27"/>
      <c r="BJ680" s="27"/>
      <c r="BK680" s="27"/>
      <c r="BL680" s="27"/>
      <c r="BM680" s="27"/>
      <c r="BN680" s="27"/>
      <c r="BO680" s="27"/>
      <c r="BP680" s="27"/>
      <c r="BQ680" s="27"/>
      <c r="BR680" s="27"/>
      <c r="BS680" s="27"/>
      <c r="BT680" s="27"/>
      <c r="BU680" s="27"/>
      <c r="BV680" s="27"/>
      <c r="BW680" s="27"/>
      <c r="BX680" s="27"/>
      <c r="BY680" s="27"/>
      <c r="BZ680" s="27"/>
      <c r="CA680" s="27"/>
      <c r="CB680" s="27"/>
    </row>
    <row r="681" spans="1:80" x14ac:dyDescent="0.25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AG681" s="27"/>
      <c r="AH681" s="27"/>
      <c r="AI681" s="27"/>
      <c r="AJ681" s="27"/>
      <c r="AK681" s="27"/>
      <c r="AL681" s="27"/>
      <c r="AM681" s="27"/>
      <c r="AN681" s="27"/>
      <c r="AO681" s="27"/>
      <c r="AP681" s="27"/>
      <c r="AQ681" s="27"/>
      <c r="AR681" s="27"/>
      <c r="AS681" s="27"/>
      <c r="AT681" s="27"/>
      <c r="AU681" s="27"/>
      <c r="AV681" s="27"/>
      <c r="AW681" s="27"/>
      <c r="AX681" s="27"/>
      <c r="AY681" s="27"/>
      <c r="AZ681" s="27"/>
      <c r="BA681" s="27"/>
      <c r="BB681" s="27"/>
      <c r="BC681" s="27"/>
      <c r="BD681" s="27"/>
      <c r="BE681" s="27"/>
      <c r="BF681" s="27"/>
      <c r="BG681" s="27"/>
      <c r="BH681" s="27"/>
      <c r="BI681" s="27"/>
      <c r="BJ681" s="27"/>
      <c r="BK681" s="27"/>
      <c r="BL681" s="27"/>
      <c r="BM681" s="27"/>
      <c r="BN681" s="27"/>
      <c r="BO681" s="27"/>
      <c r="BP681" s="27"/>
      <c r="BQ681" s="27"/>
      <c r="BR681" s="27"/>
      <c r="BS681" s="27"/>
      <c r="BT681" s="27"/>
      <c r="BU681" s="27"/>
      <c r="BV681" s="27"/>
      <c r="BW681" s="27"/>
      <c r="BX681" s="27"/>
      <c r="BY681" s="27"/>
      <c r="BZ681" s="27"/>
      <c r="CA681" s="27"/>
      <c r="CB681" s="27"/>
    </row>
    <row r="682" spans="1:80" x14ac:dyDescent="0.25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AG682" s="27"/>
      <c r="AH682" s="27"/>
      <c r="AI682" s="27"/>
      <c r="AJ682" s="27"/>
      <c r="AK682" s="27"/>
      <c r="AL682" s="27"/>
      <c r="AM682" s="27"/>
      <c r="AN682" s="27"/>
      <c r="AO682" s="27"/>
      <c r="AP682" s="27"/>
      <c r="AQ682" s="27"/>
      <c r="AR682" s="27"/>
      <c r="AS682" s="27"/>
      <c r="AT682" s="27"/>
      <c r="AU682" s="27"/>
      <c r="AV682" s="27"/>
      <c r="AW682" s="27"/>
      <c r="AX682" s="27"/>
      <c r="AY682" s="27"/>
      <c r="AZ682" s="27"/>
      <c r="BA682" s="27"/>
      <c r="BB682" s="27"/>
      <c r="BC682" s="27"/>
      <c r="BD682" s="27"/>
      <c r="BE682" s="27"/>
      <c r="BF682" s="27"/>
      <c r="BG682" s="27"/>
      <c r="BH682" s="27"/>
      <c r="BI682" s="27"/>
      <c r="BJ682" s="27"/>
      <c r="BK682" s="27"/>
      <c r="BL682" s="27"/>
      <c r="BM682" s="27"/>
      <c r="BN682" s="27"/>
      <c r="BO682" s="27"/>
      <c r="BP682" s="27"/>
      <c r="BQ682" s="27"/>
      <c r="BR682" s="27"/>
      <c r="BS682" s="27"/>
      <c r="BT682" s="27"/>
      <c r="BU682" s="27"/>
      <c r="BV682" s="27"/>
      <c r="BW682" s="27"/>
      <c r="BX682" s="27"/>
      <c r="BY682" s="27"/>
      <c r="BZ682" s="27"/>
      <c r="CA682" s="27"/>
      <c r="CB682" s="27"/>
    </row>
    <row r="683" spans="1:80" x14ac:dyDescent="0.25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AG683" s="27"/>
      <c r="AH683" s="27"/>
      <c r="AI683" s="27"/>
      <c r="AJ683" s="27"/>
      <c r="AK683" s="27"/>
      <c r="AL683" s="27"/>
      <c r="AM683" s="27"/>
      <c r="AN683" s="27"/>
      <c r="AO683" s="27"/>
      <c r="AP683" s="27"/>
      <c r="AQ683" s="27"/>
      <c r="AR683" s="27"/>
      <c r="AS683" s="27"/>
      <c r="AT683" s="27"/>
      <c r="AU683" s="27"/>
      <c r="AV683" s="27"/>
      <c r="AW683" s="27"/>
      <c r="AX683" s="27"/>
      <c r="AY683" s="27"/>
      <c r="AZ683" s="27"/>
      <c r="BA683" s="27"/>
      <c r="BB683" s="27"/>
      <c r="BC683" s="27"/>
      <c r="BD683" s="27"/>
      <c r="BE683" s="27"/>
      <c r="BF683" s="27"/>
      <c r="BG683" s="27"/>
      <c r="BH683" s="27"/>
      <c r="BI683" s="27"/>
      <c r="BJ683" s="27"/>
      <c r="BK683" s="27"/>
      <c r="BL683" s="27"/>
      <c r="BM683" s="27"/>
      <c r="BN683" s="27"/>
      <c r="BO683" s="27"/>
      <c r="BP683" s="27"/>
      <c r="BQ683" s="27"/>
      <c r="BR683" s="27"/>
      <c r="BS683" s="27"/>
      <c r="BT683" s="27"/>
      <c r="BU683" s="27"/>
      <c r="BV683" s="27"/>
      <c r="BW683" s="27"/>
      <c r="BX683" s="27"/>
      <c r="BY683" s="27"/>
      <c r="BZ683" s="27"/>
      <c r="CA683" s="27"/>
      <c r="CB683" s="27"/>
    </row>
    <row r="684" spans="1:80" x14ac:dyDescent="0.25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AG684" s="27"/>
      <c r="AH684" s="27"/>
      <c r="AI684" s="27"/>
      <c r="AJ684" s="27"/>
      <c r="AK684" s="27"/>
      <c r="AL684" s="27"/>
      <c r="AM684" s="27"/>
      <c r="AN684" s="27"/>
      <c r="AO684" s="27"/>
      <c r="AP684" s="27"/>
      <c r="AQ684" s="27"/>
      <c r="AR684" s="27"/>
      <c r="AS684" s="27"/>
      <c r="AT684" s="27"/>
      <c r="AU684" s="27"/>
      <c r="AV684" s="27"/>
      <c r="AW684" s="27"/>
      <c r="AX684" s="27"/>
      <c r="AY684" s="27"/>
      <c r="AZ684" s="27"/>
      <c r="BA684" s="27"/>
      <c r="BB684" s="27"/>
      <c r="BC684" s="27"/>
      <c r="BD684" s="27"/>
      <c r="BE684" s="27"/>
      <c r="BF684" s="27"/>
      <c r="BG684" s="27"/>
      <c r="BH684" s="27"/>
      <c r="BI684" s="27"/>
      <c r="BJ684" s="27"/>
      <c r="BK684" s="27"/>
      <c r="BL684" s="27"/>
      <c r="BM684" s="27"/>
      <c r="BN684" s="27"/>
      <c r="BO684" s="27"/>
      <c r="BP684" s="27"/>
      <c r="BQ684" s="27"/>
      <c r="BR684" s="27"/>
      <c r="BS684" s="27"/>
      <c r="BT684" s="27"/>
      <c r="BU684" s="27"/>
      <c r="BV684" s="27"/>
      <c r="BW684" s="27"/>
      <c r="BX684" s="27"/>
      <c r="BY684" s="27"/>
      <c r="BZ684" s="27"/>
      <c r="CA684" s="27"/>
      <c r="CB684" s="27"/>
    </row>
    <row r="685" spans="1:80" x14ac:dyDescent="0.2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AG685" s="27"/>
      <c r="AH685" s="27"/>
      <c r="AI685" s="27"/>
      <c r="AJ685" s="27"/>
      <c r="AK685" s="27"/>
      <c r="AL685" s="27"/>
      <c r="AM685" s="27"/>
      <c r="AN685" s="27"/>
      <c r="AO685" s="27"/>
      <c r="AP685" s="27"/>
      <c r="AQ685" s="27"/>
      <c r="AR685" s="27"/>
      <c r="AS685" s="27"/>
      <c r="AT685" s="27"/>
      <c r="AU685" s="27"/>
      <c r="AV685" s="27"/>
      <c r="AW685" s="27"/>
      <c r="AX685" s="27"/>
      <c r="AY685" s="27"/>
      <c r="AZ685" s="27"/>
      <c r="BA685" s="27"/>
      <c r="BB685" s="27"/>
      <c r="BC685" s="27"/>
      <c r="BD685" s="27"/>
      <c r="BE685" s="27"/>
      <c r="BF685" s="27"/>
      <c r="BG685" s="27"/>
      <c r="BH685" s="27"/>
      <c r="BI685" s="27"/>
      <c r="BJ685" s="27"/>
      <c r="BK685" s="27"/>
      <c r="BL685" s="27"/>
      <c r="BM685" s="27"/>
      <c r="BN685" s="27"/>
      <c r="BO685" s="27"/>
      <c r="BP685" s="27"/>
      <c r="BQ685" s="27"/>
      <c r="BR685" s="27"/>
      <c r="BS685" s="27"/>
      <c r="BT685" s="27"/>
      <c r="BU685" s="27"/>
      <c r="BV685" s="27"/>
      <c r="BW685" s="27"/>
      <c r="BX685" s="27"/>
      <c r="BY685" s="27"/>
      <c r="BZ685" s="27"/>
      <c r="CA685" s="27"/>
      <c r="CB685" s="27"/>
    </row>
    <row r="686" spans="1:80" x14ac:dyDescent="0.25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AG686" s="27"/>
      <c r="AH686" s="27"/>
      <c r="AI686" s="27"/>
      <c r="AJ686" s="27"/>
      <c r="AK686" s="27"/>
      <c r="AL686" s="27"/>
      <c r="AM686" s="27"/>
      <c r="AN686" s="27"/>
      <c r="AO686" s="27"/>
      <c r="AP686" s="27"/>
      <c r="AQ686" s="27"/>
      <c r="AR686" s="27"/>
      <c r="AS686" s="27"/>
      <c r="AT686" s="27"/>
      <c r="AU686" s="27"/>
      <c r="AV686" s="27"/>
      <c r="AW686" s="27"/>
      <c r="AX686" s="27"/>
      <c r="AY686" s="27"/>
      <c r="AZ686" s="27"/>
      <c r="BA686" s="27"/>
      <c r="BB686" s="27"/>
      <c r="BC686" s="27"/>
      <c r="BD686" s="27"/>
      <c r="BE686" s="27"/>
      <c r="BF686" s="27"/>
      <c r="BG686" s="27"/>
      <c r="BH686" s="27"/>
      <c r="BI686" s="27"/>
      <c r="BJ686" s="27"/>
      <c r="BK686" s="27"/>
      <c r="BL686" s="27"/>
      <c r="BM686" s="27"/>
      <c r="BN686" s="27"/>
      <c r="BO686" s="27"/>
      <c r="BP686" s="27"/>
      <c r="BQ686" s="27"/>
      <c r="BR686" s="27"/>
      <c r="BS686" s="27"/>
      <c r="BT686" s="27"/>
      <c r="BU686" s="27"/>
      <c r="BV686" s="27"/>
      <c r="BW686" s="27"/>
      <c r="BX686" s="27"/>
      <c r="BY686" s="27"/>
      <c r="BZ686" s="27"/>
      <c r="CA686" s="27"/>
      <c r="CB686" s="27"/>
    </row>
    <row r="687" spans="1:80" x14ac:dyDescent="0.25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AG687" s="27"/>
      <c r="AH687" s="27"/>
      <c r="AI687" s="27"/>
      <c r="AJ687" s="27"/>
      <c r="AK687" s="27"/>
      <c r="AL687" s="27"/>
      <c r="AM687" s="27"/>
      <c r="AN687" s="27"/>
      <c r="AO687" s="27"/>
      <c r="AP687" s="27"/>
      <c r="AQ687" s="27"/>
      <c r="AR687" s="27"/>
      <c r="AS687" s="27"/>
      <c r="AT687" s="27"/>
      <c r="AU687" s="27"/>
      <c r="AV687" s="27"/>
      <c r="AW687" s="27"/>
      <c r="AX687" s="27"/>
      <c r="AY687" s="27"/>
      <c r="AZ687" s="27"/>
      <c r="BA687" s="27"/>
      <c r="BB687" s="27"/>
      <c r="BC687" s="27"/>
      <c r="BD687" s="27"/>
      <c r="BE687" s="27"/>
      <c r="BF687" s="27"/>
      <c r="BG687" s="27"/>
      <c r="BH687" s="27"/>
      <c r="BI687" s="27"/>
      <c r="BJ687" s="27"/>
      <c r="BK687" s="27"/>
      <c r="BL687" s="27"/>
      <c r="BM687" s="27"/>
      <c r="BN687" s="27"/>
      <c r="BO687" s="27"/>
      <c r="BP687" s="27"/>
      <c r="BQ687" s="27"/>
      <c r="BR687" s="27"/>
      <c r="BS687" s="27"/>
      <c r="BT687" s="27"/>
      <c r="BU687" s="27"/>
      <c r="BV687" s="27"/>
      <c r="BW687" s="27"/>
      <c r="BX687" s="27"/>
      <c r="BY687" s="27"/>
      <c r="BZ687" s="27"/>
      <c r="CA687" s="27"/>
      <c r="CB687" s="27"/>
    </row>
    <row r="688" spans="1:80" x14ac:dyDescent="0.25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AG688" s="27"/>
      <c r="AH688" s="27"/>
      <c r="AI688" s="27"/>
      <c r="AJ688" s="27"/>
      <c r="AK688" s="27"/>
      <c r="AL688" s="27"/>
      <c r="AM688" s="27"/>
      <c r="AN688" s="27"/>
      <c r="AO688" s="27"/>
      <c r="AP688" s="27"/>
      <c r="AQ688" s="27"/>
      <c r="AR688" s="27"/>
      <c r="AS688" s="27"/>
      <c r="AT688" s="27"/>
      <c r="AU688" s="27"/>
      <c r="AV688" s="27"/>
      <c r="AW688" s="27"/>
      <c r="AX688" s="27"/>
      <c r="AY688" s="27"/>
      <c r="AZ688" s="27"/>
      <c r="BA688" s="27"/>
      <c r="BB688" s="27"/>
      <c r="BC688" s="27"/>
      <c r="BD688" s="27"/>
      <c r="BE688" s="27"/>
      <c r="BF688" s="27"/>
      <c r="BG688" s="27"/>
      <c r="BH688" s="27"/>
      <c r="BI688" s="27"/>
      <c r="BJ688" s="27"/>
      <c r="BK688" s="27"/>
      <c r="BL688" s="27"/>
      <c r="BM688" s="27"/>
      <c r="BN688" s="27"/>
      <c r="BO688" s="27"/>
      <c r="BP688" s="27"/>
      <c r="BQ688" s="27"/>
      <c r="BR688" s="27"/>
      <c r="BS688" s="27"/>
      <c r="BT688" s="27"/>
      <c r="BU688" s="27"/>
      <c r="BV688" s="27"/>
      <c r="BW688" s="27"/>
      <c r="BX688" s="27"/>
      <c r="BY688" s="27"/>
      <c r="BZ688" s="27"/>
      <c r="CA688" s="27"/>
      <c r="CB688" s="27"/>
    </row>
    <row r="689" spans="1:80" x14ac:dyDescent="0.25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AG689" s="27"/>
      <c r="AH689" s="27"/>
      <c r="AI689" s="27"/>
      <c r="AJ689" s="27"/>
      <c r="AK689" s="27"/>
      <c r="AL689" s="27"/>
      <c r="AM689" s="27"/>
      <c r="AN689" s="27"/>
      <c r="AO689" s="27"/>
      <c r="AP689" s="27"/>
      <c r="AQ689" s="27"/>
      <c r="AR689" s="27"/>
      <c r="AS689" s="27"/>
      <c r="AT689" s="27"/>
      <c r="AU689" s="27"/>
      <c r="AV689" s="27"/>
      <c r="AW689" s="27"/>
      <c r="AX689" s="27"/>
      <c r="AY689" s="27"/>
      <c r="AZ689" s="27"/>
      <c r="BA689" s="27"/>
      <c r="BB689" s="27"/>
      <c r="BC689" s="27"/>
      <c r="BD689" s="27"/>
      <c r="BE689" s="27"/>
      <c r="BF689" s="27"/>
      <c r="BG689" s="27"/>
      <c r="BH689" s="27"/>
      <c r="BI689" s="27"/>
      <c r="BJ689" s="27"/>
      <c r="BK689" s="27"/>
      <c r="BL689" s="27"/>
      <c r="BM689" s="27"/>
      <c r="BN689" s="27"/>
      <c r="BO689" s="27"/>
      <c r="BP689" s="27"/>
      <c r="BQ689" s="27"/>
      <c r="BR689" s="27"/>
      <c r="BS689" s="27"/>
      <c r="BT689" s="27"/>
      <c r="BU689" s="27"/>
      <c r="BV689" s="27"/>
      <c r="BW689" s="27"/>
      <c r="BX689" s="27"/>
      <c r="BY689" s="27"/>
      <c r="BZ689" s="27"/>
      <c r="CA689" s="27"/>
      <c r="CB689" s="27"/>
    </row>
    <row r="690" spans="1:80" x14ac:dyDescent="0.25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AG690" s="27"/>
      <c r="AH690" s="27"/>
      <c r="AI690" s="27"/>
      <c r="AJ690" s="27"/>
      <c r="AK690" s="27"/>
      <c r="AL690" s="27"/>
      <c r="AM690" s="27"/>
      <c r="AN690" s="27"/>
      <c r="AO690" s="27"/>
      <c r="AP690" s="27"/>
      <c r="AQ690" s="27"/>
      <c r="AR690" s="27"/>
      <c r="AS690" s="27"/>
      <c r="AT690" s="27"/>
      <c r="AU690" s="27"/>
      <c r="AV690" s="27"/>
      <c r="AW690" s="27"/>
      <c r="AX690" s="27"/>
      <c r="AY690" s="27"/>
      <c r="AZ690" s="27"/>
      <c r="BA690" s="27"/>
      <c r="BB690" s="27"/>
      <c r="BC690" s="27"/>
      <c r="BD690" s="27"/>
      <c r="BE690" s="27"/>
      <c r="BF690" s="27"/>
      <c r="BG690" s="27"/>
      <c r="BH690" s="27"/>
      <c r="BI690" s="27"/>
      <c r="BJ690" s="27"/>
      <c r="BK690" s="27"/>
      <c r="BL690" s="27"/>
      <c r="BM690" s="27"/>
      <c r="BN690" s="27"/>
      <c r="BO690" s="27"/>
      <c r="BP690" s="27"/>
      <c r="BQ690" s="27"/>
      <c r="BR690" s="27"/>
      <c r="BS690" s="27"/>
      <c r="BT690" s="27"/>
      <c r="BU690" s="27"/>
      <c r="BV690" s="27"/>
      <c r="BW690" s="27"/>
      <c r="BX690" s="27"/>
      <c r="BY690" s="27"/>
      <c r="BZ690" s="27"/>
      <c r="CA690" s="27"/>
      <c r="CB690" s="27"/>
    </row>
    <row r="691" spans="1:80" x14ac:dyDescent="0.25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AG691" s="27"/>
      <c r="AH691" s="27"/>
      <c r="AI691" s="27"/>
      <c r="AJ691" s="27"/>
      <c r="AK691" s="27"/>
      <c r="AL691" s="27"/>
      <c r="AM691" s="27"/>
      <c r="AN691" s="27"/>
      <c r="AO691" s="27"/>
      <c r="AP691" s="27"/>
      <c r="AQ691" s="27"/>
      <c r="AR691" s="27"/>
      <c r="AS691" s="27"/>
      <c r="AT691" s="27"/>
      <c r="AU691" s="27"/>
      <c r="AV691" s="27"/>
      <c r="AW691" s="27"/>
      <c r="AX691" s="27"/>
      <c r="AY691" s="27"/>
      <c r="AZ691" s="27"/>
      <c r="BA691" s="27"/>
      <c r="BB691" s="27"/>
      <c r="BC691" s="27"/>
      <c r="BD691" s="27"/>
      <c r="BE691" s="27"/>
      <c r="BF691" s="27"/>
      <c r="BG691" s="27"/>
      <c r="BH691" s="27"/>
      <c r="BI691" s="27"/>
      <c r="BJ691" s="27"/>
      <c r="BK691" s="27"/>
      <c r="BL691" s="27"/>
      <c r="BM691" s="27"/>
      <c r="BN691" s="27"/>
      <c r="BO691" s="27"/>
      <c r="BP691" s="27"/>
      <c r="BQ691" s="27"/>
      <c r="BR691" s="27"/>
      <c r="BS691" s="27"/>
      <c r="BT691" s="27"/>
      <c r="BU691" s="27"/>
      <c r="BV691" s="27"/>
      <c r="BW691" s="27"/>
      <c r="BX691" s="27"/>
      <c r="BY691" s="27"/>
      <c r="BZ691" s="27"/>
      <c r="CA691" s="27"/>
      <c r="CB691" s="27"/>
    </row>
    <row r="692" spans="1:80" x14ac:dyDescent="0.25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AG692" s="27"/>
      <c r="AH692" s="27"/>
      <c r="AI692" s="27"/>
      <c r="AJ692" s="27"/>
      <c r="AK692" s="27"/>
      <c r="AL692" s="27"/>
      <c r="AM692" s="27"/>
      <c r="AN692" s="27"/>
      <c r="AO692" s="27"/>
      <c r="AP692" s="27"/>
      <c r="AQ692" s="27"/>
      <c r="AR692" s="27"/>
      <c r="AS692" s="27"/>
      <c r="AT692" s="27"/>
      <c r="AU692" s="27"/>
      <c r="AV692" s="27"/>
      <c r="AW692" s="27"/>
      <c r="AX692" s="27"/>
      <c r="AY692" s="27"/>
      <c r="AZ692" s="27"/>
      <c r="BA692" s="27"/>
      <c r="BB692" s="27"/>
      <c r="BC692" s="27"/>
      <c r="BD692" s="27"/>
      <c r="BE692" s="27"/>
      <c r="BF692" s="27"/>
      <c r="BG692" s="27"/>
      <c r="BH692" s="27"/>
      <c r="BI692" s="27"/>
      <c r="BJ692" s="27"/>
      <c r="BK692" s="27"/>
      <c r="BL692" s="27"/>
      <c r="BM692" s="27"/>
      <c r="BN692" s="27"/>
      <c r="BO692" s="27"/>
      <c r="BP692" s="27"/>
      <c r="BQ692" s="27"/>
      <c r="BR692" s="27"/>
      <c r="BS692" s="27"/>
      <c r="BT692" s="27"/>
      <c r="BU692" s="27"/>
      <c r="BV692" s="27"/>
      <c r="BW692" s="27"/>
      <c r="BX692" s="27"/>
      <c r="BY692" s="27"/>
      <c r="BZ692" s="27"/>
      <c r="CA692" s="27"/>
      <c r="CB692" s="27"/>
    </row>
    <row r="693" spans="1:80" x14ac:dyDescent="0.25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AG693" s="27"/>
      <c r="AH693" s="27"/>
      <c r="AI693" s="27"/>
      <c r="AJ693" s="27"/>
      <c r="AK693" s="27"/>
      <c r="AL693" s="27"/>
      <c r="AM693" s="27"/>
      <c r="AN693" s="27"/>
      <c r="AO693" s="27"/>
      <c r="AP693" s="27"/>
      <c r="AQ693" s="27"/>
      <c r="AR693" s="27"/>
      <c r="AS693" s="27"/>
      <c r="AT693" s="27"/>
      <c r="AU693" s="27"/>
      <c r="AV693" s="27"/>
      <c r="AW693" s="27"/>
      <c r="AX693" s="27"/>
      <c r="AY693" s="27"/>
      <c r="AZ693" s="27"/>
      <c r="BA693" s="27"/>
      <c r="BB693" s="27"/>
      <c r="BC693" s="27"/>
      <c r="BD693" s="27"/>
      <c r="BE693" s="27"/>
      <c r="BF693" s="27"/>
      <c r="BG693" s="27"/>
      <c r="BH693" s="27"/>
      <c r="BI693" s="27"/>
      <c r="BJ693" s="27"/>
      <c r="BK693" s="27"/>
      <c r="BL693" s="27"/>
      <c r="BM693" s="27"/>
      <c r="BN693" s="27"/>
      <c r="BO693" s="27"/>
      <c r="BP693" s="27"/>
      <c r="BQ693" s="27"/>
      <c r="BR693" s="27"/>
      <c r="BS693" s="27"/>
      <c r="BT693" s="27"/>
      <c r="BU693" s="27"/>
      <c r="BV693" s="27"/>
      <c r="BW693" s="27"/>
      <c r="BX693" s="27"/>
      <c r="BY693" s="27"/>
      <c r="BZ693" s="27"/>
      <c r="CA693" s="27"/>
      <c r="CB693" s="27"/>
    </row>
    <row r="694" spans="1:80" x14ac:dyDescent="0.25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AG694" s="27"/>
      <c r="AH694" s="27"/>
      <c r="AI694" s="27"/>
      <c r="AJ694" s="27"/>
      <c r="AK694" s="27"/>
      <c r="AL694" s="27"/>
      <c r="AM694" s="27"/>
      <c r="AN694" s="27"/>
      <c r="AO694" s="27"/>
      <c r="AP694" s="27"/>
      <c r="AQ694" s="27"/>
      <c r="AR694" s="27"/>
      <c r="AS694" s="27"/>
      <c r="AT694" s="27"/>
      <c r="AU694" s="27"/>
      <c r="AV694" s="27"/>
      <c r="AW694" s="27"/>
      <c r="AX694" s="27"/>
      <c r="AY694" s="27"/>
      <c r="AZ694" s="27"/>
      <c r="BA694" s="27"/>
      <c r="BB694" s="27"/>
      <c r="BC694" s="27"/>
      <c r="BD694" s="27"/>
      <c r="BE694" s="27"/>
      <c r="BF694" s="27"/>
      <c r="BG694" s="27"/>
      <c r="BH694" s="27"/>
      <c r="BI694" s="27"/>
      <c r="BJ694" s="27"/>
      <c r="BK694" s="27"/>
      <c r="BL694" s="27"/>
      <c r="BM694" s="27"/>
      <c r="BN694" s="27"/>
      <c r="BO694" s="27"/>
      <c r="BP694" s="27"/>
      <c r="BQ694" s="27"/>
      <c r="BR694" s="27"/>
      <c r="BS694" s="27"/>
      <c r="BT694" s="27"/>
      <c r="BU694" s="27"/>
      <c r="BV694" s="27"/>
      <c r="BW694" s="27"/>
      <c r="BX694" s="27"/>
      <c r="BY694" s="27"/>
      <c r="BZ694" s="27"/>
      <c r="CA694" s="27"/>
      <c r="CB694" s="27"/>
    </row>
    <row r="695" spans="1:80" x14ac:dyDescent="0.2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AG695" s="27"/>
      <c r="AH695" s="27"/>
      <c r="AI695" s="27"/>
      <c r="AJ695" s="27"/>
      <c r="AK695" s="27"/>
      <c r="AL695" s="27"/>
      <c r="AM695" s="27"/>
      <c r="AN695" s="27"/>
      <c r="AO695" s="27"/>
      <c r="AP695" s="27"/>
      <c r="AQ695" s="27"/>
      <c r="AR695" s="27"/>
      <c r="AS695" s="27"/>
      <c r="AT695" s="27"/>
      <c r="AU695" s="27"/>
      <c r="AV695" s="27"/>
      <c r="AW695" s="27"/>
      <c r="AX695" s="27"/>
      <c r="AY695" s="27"/>
      <c r="AZ695" s="27"/>
      <c r="BA695" s="27"/>
      <c r="BB695" s="27"/>
      <c r="BC695" s="27"/>
      <c r="BD695" s="27"/>
      <c r="BE695" s="27"/>
      <c r="BF695" s="27"/>
      <c r="BG695" s="27"/>
      <c r="BH695" s="27"/>
      <c r="BI695" s="27"/>
      <c r="BJ695" s="27"/>
      <c r="BK695" s="27"/>
      <c r="BL695" s="27"/>
      <c r="BM695" s="27"/>
      <c r="BN695" s="27"/>
      <c r="BO695" s="27"/>
      <c r="BP695" s="27"/>
      <c r="BQ695" s="27"/>
      <c r="BR695" s="27"/>
      <c r="BS695" s="27"/>
      <c r="BT695" s="27"/>
      <c r="BU695" s="27"/>
      <c r="BV695" s="27"/>
      <c r="BW695" s="27"/>
      <c r="BX695" s="27"/>
      <c r="BY695" s="27"/>
      <c r="BZ695" s="27"/>
      <c r="CA695" s="27"/>
      <c r="CB695" s="27"/>
    </row>
    <row r="696" spans="1:80" x14ac:dyDescent="0.25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AG696" s="27"/>
      <c r="AH696" s="27"/>
      <c r="AI696" s="27"/>
      <c r="AJ696" s="27"/>
      <c r="AK696" s="27"/>
      <c r="AL696" s="27"/>
      <c r="AM696" s="27"/>
      <c r="AN696" s="27"/>
      <c r="AO696" s="27"/>
      <c r="AP696" s="27"/>
      <c r="AQ696" s="27"/>
      <c r="AR696" s="27"/>
      <c r="AS696" s="27"/>
      <c r="AT696" s="27"/>
      <c r="AU696" s="27"/>
      <c r="AV696" s="27"/>
      <c r="AW696" s="27"/>
      <c r="AX696" s="27"/>
      <c r="AY696" s="27"/>
      <c r="AZ696" s="27"/>
      <c r="BA696" s="27"/>
      <c r="BB696" s="27"/>
      <c r="BC696" s="27"/>
      <c r="BD696" s="27"/>
      <c r="BE696" s="27"/>
      <c r="BF696" s="27"/>
      <c r="BG696" s="27"/>
      <c r="BH696" s="27"/>
      <c r="BI696" s="27"/>
      <c r="BJ696" s="27"/>
      <c r="BK696" s="27"/>
      <c r="BL696" s="27"/>
      <c r="BM696" s="27"/>
      <c r="BN696" s="27"/>
      <c r="BO696" s="27"/>
      <c r="BP696" s="27"/>
      <c r="BQ696" s="27"/>
      <c r="BR696" s="27"/>
      <c r="BS696" s="27"/>
      <c r="BT696" s="27"/>
      <c r="BU696" s="27"/>
      <c r="BV696" s="27"/>
      <c r="BW696" s="27"/>
      <c r="BX696" s="27"/>
      <c r="BY696" s="27"/>
      <c r="BZ696" s="27"/>
      <c r="CA696" s="27"/>
      <c r="CB696" s="27"/>
    </row>
    <row r="697" spans="1:80" x14ac:dyDescent="0.25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AG697" s="27"/>
      <c r="AH697" s="27"/>
      <c r="AI697" s="27"/>
      <c r="AJ697" s="27"/>
      <c r="AK697" s="27"/>
      <c r="AL697" s="27"/>
      <c r="AM697" s="27"/>
      <c r="AN697" s="27"/>
      <c r="AO697" s="27"/>
      <c r="AP697" s="27"/>
      <c r="AQ697" s="27"/>
      <c r="AR697" s="27"/>
      <c r="AS697" s="27"/>
      <c r="AT697" s="27"/>
      <c r="AU697" s="27"/>
      <c r="AV697" s="27"/>
      <c r="AW697" s="27"/>
      <c r="AX697" s="27"/>
      <c r="AY697" s="27"/>
      <c r="AZ697" s="27"/>
      <c r="BA697" s="27"/>
      <c r="BB697" s="27"/>
      <c r="BC697" s="27"/>
      <c r="BD697" s="27"/>
      <c r="BE697" s="27"/>
      <c r="BF697" s="27"/>
      <c r="BG697" s="27"/>
      <c r="BH697" s="27"/>
      <c r="BI697" s="27"/>
      <c r="BJ697" s="27"/>
      <c r="BK697" s="27"/>
      <c r="BL697" s="27"/>
      <c r="BM697" s="27"/>
      <c r="BN697" s="27"/>
      <c r="BO697" s="27"/>
      <c r="BP697" s="27"/>
      <c r="BQ697" s="27"/>
      <c r="BR697" s="27"/>
      <c r="BS697" s="27"/>
      <c r="BT697" s="27"/>
      <c r="BU697" s="27"/>
      <c r="BV697" s="27"/>
      <c r="BW697" s="27"/>
      <c r="BX697" s="27"/>
      <c r="BY697" s="27"/>
      <c r="BZ697" s="27"/>
      <c r="CA697" s="27"/>
      <c r="CB697" s="27"/>
    </row>
    <row r="698" spans="1:80" x14ac:dyDescent="0.25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AG698" s="27"/>
      <c r="AH698" s="27"/>
      <c r="AI698" s="27"/>
      <c r="AJ698" s="27"/>
      <c r="AK698" s="27"/>
      <c r="AL698" s="27"/>
      <c r="AM698" s="27"/>
      <c r="AN698" s="27"/>
      <c r="AO698" s="27"/>
      <c r="AP698" s="27"/>
      <c r="AQ698" s="27"/>
      <c r="AR698" s="27"/>
      <c r="AS698" s="27"/>
      <c r="AT698" s="27"/>
      <c r="AU698" s="27"/>
      <c r="AV698" s="27"/>
      <c r="AW698" s="27"/>
      <c r="AX698" s="27"/>
      <c r="AY698" s="27"/>
      <c r="AZ698" s="27"/>
      <c r="BA698" s="27"/>
      <c r="BB698" s="27"/>
      <c r="BC698" s="27"/>
      <c r="BD698" s="27"/>
      <c r="BE698" s="27"/>
      <c r="BF698" s="27"/>
      <c r="BG698" s="27"/>
      <c r="BH698" s="27"/>
      <c r="BI698" s="27"/>
      <c r="BJ698" s="27"/>
      <c r="BK698" s="27"/>
      <c r="BL698" s="27"/>
      <c r="BM698" s="27"/>
      <c r="BN698" s="27"/>
      <c r="BO698" s="27"/>
      <c r="BP698" s="27"/>
      <c r="BQ698" s="27"/>
      <c r="BR698" s="27"/>
      <c r="BS698" s="27"/>
      <c r="BT698" s="27"/>
      <c r="BU698" s="27"/>
      <c r="BV698" s="27"/>
      <c r="BW698" s="27"/>
      <c r="BX698" s="27"/>
      <c r="BY698" s="27"/>
      <c r="BZ698" s="27"/>
      <c r="CA698" s="27"/>
      <c r="CB698" s="27"/>
    </row>
    <row r="699" spans="1:80" x14ac:dyDescent="0.25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AG699" s="27"/>
      <c r="AH699" s="27"/>
      <c r="AI699" s="27"/>
      <c r="AJ699" s="27"/>
      <c r="AK699" s="27"/>
      <c r="AL699" s="27"/>
      <c r="AM699" s="27"/>
      <c r="AN699" s="27"/>
      <c r="AO699" s="27"/>
      <c r="AP699" s="27"/>
      <c r="AQ699" s="27"/>
      <c r="AR699" s="27"/>
      <c r="AS699" s="27"/>
      <c r="AT699" s="27"/>
      <c r="AU699" s="27"/>
      <c r="AV699" s="27"/>
      <c r="AW699" s="27"/>
      <c r="AX699" s="27"/>
      <c r="AY699" s="27"/>
      <c r="AZ699" s="27"/>
      <c r="BA699" s="27"/>
      <c r="BB699" s="27"/>
      <c r="BC699" s="27"/>
      <c r="BD699" s="27"/>
      <c r="BE699" s="27"/>
      <c r="BF699" s="27"/>
      <c r="BG699" s="27"/>
      <c r="BH699" s="27"/>
      <c r="BI699" s="27"/>
      <c r="BJ699" s="27"/>
      <c r="BK699" s="27"/>
      <c r="BL699" s="27"/>
      <c r="BM699" s="27"/>
      <c r="BN699" s="27"/>
      <c r="BO699" s="27"/>
      <c r="BP699" s="27"/>
      <c r="BQ699" s="27"/>
      <c r="BR699" s="27"/>
      <c r="BS699" s="27"/>
      <c r="BT699" s="27"/>
      <c r="BU699" s="27"/>
      <c r="BV699" s="27"/>
      <c r="BW699" s="27"/>
      <c r="BX699" s="27"/>
      <c r="BY699" s="27"/>
      <c r="BZ699" s="27"/>
      <c r="CA699" s="27"/>
      <c r="CB699" s="27"/>
    </row>
    <row r="700" spans="1:80" x14ac:dyDescent="0.25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AG700" s="27"/>
      <c r="AH700" s="27"/>
      <c r="AI700" s="27"/>
      <c r="AJ700" s="27"/>
      <c r="AK700" s="27"/>
      <c r="AL700" s="27"/>
      <c r="AM700" s="27"/>
      <c r="AN700" s="27"/>
      <c r="AO700" s="27"/>
      <c r="AP700" s="27"/>
      <c r="AQ700" s="27"/>
      <c r="AR700" s="27"/>
      <c r="AS700" s="27"/>
      <c r="AT700" s="27"/>
      <c r="AU700" s="27"/>
      <c r="AV700" s="27"/>
      <c r="AW700" s="27"/>
      <c r="AX700" s="27"/>
      <c r="AY700" s="27"/>
      <c r="AZ700" s="27"/>
      <c r="BA700" s="27"/>
      <c r="BB700" s="27"/>
      <c r="BC700" s="27"/>
      <c r="BD700" s="27"/>
      <c r="BE700" s="27"/>
      <c r="BF700" s="27"/>
      <c r="BG700" s="27"/>
      <c r="BH700" s="27"/>
      <c r="BI700" s="27"/>
      <c r="BJ700" s="27"/>
      <c r="BK700" s="27"/>
      <c r="BL700" s="27"/>
      <c r="BM700" s="27"/>
      <c r="BN700" s="27"/>
      <c r="BO700" s="27"/>
      <c r="BP700" s="27"/>
      <c r="BQ700" s="27"/>
      <c r="BR700" s="27"/>
      <c r="BS700" s="27"/>
      <c r="BT700" s="27"/>
      <c r="BU700" s="27"/>
      <c r="BV700" s="27"/>
      <c r="BW700" s="27"/>
      <c r="BX700" s="27"/>
      <c r="BY700" s="27"/>
      <c r="BZ700" s="27"/>
      <c r="CA700" s="27"/>
      <c r="CB700" s="27"/>
    </row>
    <row r="701" spans="1:80" x14ac:dyDescent="0.25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AG701" s="27"/>
      <c r="AH701" s="27"/>
      <c r="AI701" s="27"/>
      <c r="AJ701" s="27"/>
      <c r="AK701" s="27"/>
      <c r="AL701" s="27"/>
      <c r="AM701" s="27"/>
      <c r="AN701" s="27"/>
      <c r="AO701" s="27"/>
      <c r="AP701" s="27"/>
      <c r="AQ701" s="27"/>
      <c r="AR701" s="27"/>
      <c r="AS701" s="27"/>
      <c r="AT701" s="27"/>
      <c r="AU701" s="27"/>
      <c r="AV701" s="27"/>
      <c r="AW701" s="27"/>
      <c r="AX701" s="27"/>
      <c r="AY701" s="27"/>
      <c r="AZ701" s="27"/>
      <c r="BA701" s="27"/>
      <c r="BB701" s="27"/>
      <c r="BC701" s="27"/>
      <c r="BD701" s="27"/>
      <c r="BE701" s="27"/>
      <c r="BF701" s="27"/>
      <c r="BG701" s="27"/>
      <c r="BH701" s="27"/>
      <c r="BI701" s="27"/>
      <c r="BJ701" s="27"/>
      <c r="BK701" s="27"/>
      <c r="BL701" s="27"/>
      <c r="BM701" s="27"/>
      <c r="BN701" s="27"/>
      <c r="BO701" s="27"/>
      <c r="BP701" s="27"/>
      <c r="BQ701" s="27"/>
      <c r="BR701" s="27"/>
      <c r="BS701" s="27"/>
      <c r="BT701" s="27"/>
      <c r="BU701" s="27"/>
      <c r="BV701" s="27"/>
      <c r="BW701" s="27"/>
      <c r="BX701" s="27"/>
      <c r="BY701" s="27"/>
      <c r="BZ701" s="27"/>
      <c r="CA701" s="27"/>
      <c r="CB701" s="27"/>
    </row>
    <row r="702" spans="1:80" x14ac:dyDescent="0.25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AG702" s="27"/>
      <c r="AH702" s="27"/>
      <c r="AI702" s="27"/>
      <c r="AJ702" s="27"/>
      <c r="AK702" s="27"/>
      <c r="AL702" s="27"/>
      <c r="AM702" s="27"/>
      <c r="AN702" s="27"/>
      <c r="AO702" s="27"/>
      <c r="AP702" s="27"/>
      <c r="AQ702" s="27"/>
      <c r="AR702" s="27"/>
      <c r="AS702" s="27"/>
      <c r="AT702" s="27"/>
      <c r="AU702" s="27"/>
      <c r="AV702" s="27"/>
      <c r="AW702" s="27"/>
      <c r="AX702" s="27"/>
      <c r="AY702" s="27"/>
      <c r="AZ702" s="27"/>
      <c r="BA702" s="27"/>
      <c r="BB702" s="27"/>
      <c r="BC702" s="27"/>
      <c r="BD702" s="27"/>
      <c r="BE702" s="27"/>
      <c r="BF702" s="27"/>
      <c r="BG702" s="27"/>
      <c r="BH702" s="27"/>
      <c r="BI702" s="27"/>
      <c r="BJ702" s="27"/>
      <c r="BK702" s="27"/>
      <c r="BL702" s="27"/>
      <c r="BM702" s="27"/>
      <c r="BN702" s="27"/>
      <c r="BO702" s="27"/>
      <c r="BP702" s="27"/>
      <c r="BQ702" s="27"/>
      <c r="BR702" s="27"/>
      <c r="BS702" s="27"/>
      <c r="BT702" s="27"/>
      <c r="BU702" s="27"/>
      <c r="BV702" s="27"/>
      <c r="BW702" s="27"/>
      <c r="BX702" s="27"/>
      <c r="BY702" s="27"/>
      <c r="BZ702" s="27"/>
      <c r="CA702" s="27"/>
      <c r="CB702" s="27"/>
    </row>
    <row r="703" spans="1:80" x14ac:dyDescent="0.25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AG703" s="27"/>
      <c r="AH703" s="27"/>
      <c r="AI703" s="27"/>
      <c r="AJ703" s="27"/>
      <c r="AK703" s="27"/>
      <c r="AL703" s="27"/>
      <c r="AM703" s="27"/>
      <c r="AN703" s="27"/>
      <c r="AO703" s="27"/>
      <c r="AP703" s="27"/>
      <c r="AQ703" s="27"/>
      <c r="AR703" s="27"/>
      <c r="AS703" s="27"/>
      <c r="AT703" s="27"/>
      <c r="AU703" s="27"/>
      <c r="AV703" s="27"/>
      <c r="AW703" s="27"/>
      <c r="AX703" s="27"/>
      <c r="AY703" s="27"/>
      <c r="AZ703" s="27"/>
      <c r="BA703" s="27"/>
      <c r="BB703" s="27"/>
      <c r="BC703" s="27"/>
      <c r="BD703" s="27"/>
      <c r="BE703" s="27"/>
      <c r="BF703" s="27"/>
      <c r="BG703" s="27"/>
      <c r="BH703" s="27"/>
      <c r="BI703" s="27"/>
      <c r="BJ703" s="27"/>
      <c r="BK703" s="27"/>
      <c r="BL703" s="27"/>
      <c r="BM703" s="27"/>
      <c r="BN703" s="27"/>
      <c r="BO703" s="27"/>
      <c r="BP703" s="27"/>
      <c r="BQ703" s="27"/>
      <c r="BR703" s="27"/>
      <c r="BS703" s="27"/>
      <c r="BT703" s="27"/>
      <c r="BU703" s="27"/>
      <c r="BV703" s="27"/>
      <c r="BW703" s="27"/>
      <c r="BX703" s="27"/>
      <c r="BY703" s="27"/>
      <c r="BZ703" s="27"/>
      <c r="CA703" s="27"/>
      <c r="CB703" s="27"/>
    </row>
    <row r="704" spans="1:80" x14ac:dyDescent="0.25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AG704" s="27"/>
      <c r="AH704" s="27"/>
      <c r="AI704" s="27"/>
      <c r="AJ704" s="27"/>
      <c r="AK704" s="27"/>
      <c r="AL704" s="27"/>
      <c r="AM704" s="27"/>
      <c r="AN704" s="27"/>
      <c r="AO704" s="27"/>
      <c r="AP704" s="27"/>
      <c r="AQ704" s="27"/>
      <c r="AR704" s="27"/>
      <c r="AS704" s="27"/>
      <c r="AT704" s="27"/>
      <c r="AU704" s="27"/>
      <c r="AV704" s="27"/>
      <c r="AW704" s="27"/>
      <c r="AX704" s="27"/>
      <c r="AY704" s="27"/>
      <c r="AZ704" s="27"/>
      <c r="BA704" s="27"/>
      <c r="BB704" s="27"/>
      <c r="BC704" s="27"/>
      <c r="BD704" s="27"/>
      <c r="BE704" s="27"/>
      <c r="BF704" s="27"/>
      <c r="BG704" s="27"/>
      <c r="BH704" s="27"/>
      <c r="BI704" s="27"/>
      <c r="BJ704" s="27"/>
      <c r="BK704" s="27"/>
      <c r="BL704" s="27"/>
      <c r="BM704" s="27"/>
      <c r="BN704" s="27"/>
      <c r="BO704" s="27"/>
      <c r="BP704" s="27"/>
      <c r="BQ704" s="27"/>
      <c r="BR704" s="27"/>
      <c r="BS704" s="27"/>
      <c r="BT704" s="27"/>
      <c r="BU704" s="27"/>
      <c r="BV704" s="27"/>
      <c r="BW704" s="27"/>
      <c r="BX704" s="27"/>
      <c r="BY704" s="27"/>
      <c r="BZ704" s="27"/>
      <c r="CA704" s="27"/>
      <c r="CB704" s="27"/>
    </row>
    <row r="705" spans="1:80" x14ac:dyDescent="0.2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AG705" s="27"/>
      <c r="AH705" s="27"/>
      <c r="AI705" s="27"/>
      <c r="AJ705" s="27"/>
      <c r="AK705" s="27"/>
      <c r="AL705" s="27"/>
      <c r="AM705" s="27"/>
      <c r="AN705" s="27"/>
      <c r="AO705" s="27"/>
      <c r="AP705" s="27"/>
      <c r="AQ705" s="27"/>
      <c r="AR705" s="27"/>
      <c r="AS705" s="27"/>
      <c r="AT705" s="27"/>
      <c r="AU705" s="27"/>
      <c r="AV705" s="27"/>
      <c r="AW705" s="27"/>
      <c r="AX705" s="27"/>
      <c r="AY705" s="27"/>
      <c r="AZ705" s="27"/>
      <c r="BA705" s="27"/>
      <c r="BB705" s="27"/>
      <c r="BC705" s="27"/>
      <c r="BD705" s="27"/>
      <c r="BE705" s="27"/>
      <c r="BF705" s="27"/>
      <c r="BG705" s="27"/>
      <c r="BH705" s="27"/>
      <c r="BI705" s="27"/>
      <c r="BJ705" s="27"/>
      <c r="BK705" s="27"/>
      <c r="BL705" s="27"/>
      <c r="BM705" s="27"/>
      <c r="BN705" s="27"/>
      <c r="BO705" s="27"/>
      <c r="BP705" s="27"/>
      <c r="BQ705" s="27"/>
      <c r="BR705" s="27"/>
      <c r="BS705" s="27"/>
      <c r="BT705" s="27"/>
      <c r="BU705" s="27"/>
      <c r="BV705" s="27"/>
      <c r="BW705" s="27"/>
      <c r="BX705" s="27"/>
      <c r="BY705" s="27"/>
      <c r="BZ705" s="27"/>
      <c r="CA705" s="27"/>
      <c r="CB705" s="27"/>
    </row>
    <row r="706" spans="1:80" x14ac:dyDescent="0.25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AG706" s="27"/>
      <c r="AH706" s="27"/>
      <c r="AI706" s="27"/>
      <c r="AJ706" s="27"/>
      <c r="AK706" s="27"/>
      <c r="AL706" s="27"/>
      <c r="AM706" s="27"/>
      <c r="AN706" s="27"/>
      <c r="AO706" s="27"/>
      <c r="AP706" s="27"/>
      <c r="AQ706" s="27"/>
      <c r="AR706" s="27"/>
      <c r="AS706" s="27"/>
      <c r="AT706" s="27"/>
      <c r="AU706" s="27"/>
      <c r="AV706" s="27"/>
      <c r="AW706" s="27"/>
      <c r="AX706" s="27"/>
      <c r="AY706" s="27"/>
      <c r="AZ706" s="27"/>
      <c r="BA706" s="27"/>
      <c r="BB706" s="27"/>
      <c r="BC706" s="27"/>
      <c r="BD706" s="27"/>
      <c r="BE706" s="27"/>
      <c r="BF706" s="27"/>
      <c r="BG706" s="27"/>
      <c r="BH706" s="27"/>
      <c r="BI706" s="27"/>
      <c r="BJ706" s="27"/>
      <c r="BK706" s="27"/>
      <c r="BL706" s="27"/>
      <c r="BM706" s="27"/>
      <c r="BN706" s="27"/>
      <c r="BO706" s="27"/>
      <c r="BP706" s="27"/>
      <c r="BQ706" s="27"/>
      <c r="BR706" s="27"/>
      <c r="BS706" s="27"/>
      <c r="BT706" s="27"/>
      <c r="BU706" s="27"/>
      <c r="BV706" s="27"/>
      <c r="BW706" s="27"/>
      <c r="BX706" s="27"/>
      <c r="BY706" s="27"/>
      <c r="BZ706" s="27"/>
      <c r="CA706" s="27"/>
      <c r="CB706" s="27"/>
    </row>
    <row r="707" spans="1:80" x14ac:dyDescent="0.25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AG707" s="27"/>
      <c r="AH707" s="27"/>
      <c r="AI707" s="27"/>
      <c r="AJ707" s="27"/>
      <c r="AK707" s="27"/>
      <c r="AL707" s="27"/>
      <c r="AM707" s="27"/>
      <c r="AN707" s="27"/>
      <c r="AO707" s="27"/>
      <c r="AP707" s="27"/>
      <c r="AQ707" s="27"/>
      <c r="AR707" s="27"/>
      <c r="AS707" s="27"/>
      <c r="AT707" s="27"/>
      <c r="AU707" s="27"/>
      <c r="AV707" s="27"/>
      <c r="AW707" s="27"/>
      <c r="AX707" s="27"/>
      <c r="AY707" s="27"/>
      <c r="AZ707" s="27"/>
      <c r="BA707" s="27"/>
      <c r="BB707" s="27"/>
      <c r="BC707" s="27"/>
      <c r="BD707" s="27"/>
      <c r="BE707" s="27"/>
      <c r="BF707" s="27"/>
      <c r="BG707" s="27"/>
      <c r="BH707" s="27"/>
      <c r="BI707" s="27"/>
      <c r="BJ707" s="27"/>
      <c r="BK707" s="27"/>
      <c r="BL707" s="27"/>
      <c r="BM707" s="27"/>
      <c r="BN707" s="27"/>
      <c r="BO707" s="27"/>
      <c r="BP707" s="27"/>
      <c r="BQ707" s="27"/>
      <c r="BR707" s="27"/>
      <c r="BS707" s="27"/>
      <c r="BT707" s="27"/>
      <c r="BU707" s="27"/>
      <c r="BV707" s="27"/>
      <c r="BW707" s="27"/>
      <c r="BX707" s="27"/>
      <c r="BY707" s="27"/>
      <c r="BZ707" s="27"/>
      <c r="CA707" s="27"/>
      <c r="CB707" s="27"/>
    </row>
    <row r="708" spans="1:80" x14ac:dyDescent="0.25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AG708" s="27"/>
      <c r="AH708" s="27"/>
      <c r="AI708" s="27"/>
      <c r="AJ708" s="27"/>
      <c r="AK708" s="27"/>
      <c r="AL708" s="27"/>
      <c r="AM708" s="27"/>
      <c r="AN708" s="27"/>
      <c r="AO708" s="27"/>
      <c r="AP708" s="27"/>
      <c r="AQ708" s="27"/>
      <c r="AR708" s="27"/>
      <c r="AS708" s="27"/>
      <c r="AT708" s="27"/>
      <c r="AU708" s="27"/>
      <c r="AV708" s="27"/>
      <c r="AW708" s="27"/>
      <c r="AX708" s="27"/>
      <c r="AY708" s="27"/>
      <c r="AZ708" s="27"/>
      <c r="BA708" s="27"/>
      <c r="BB708" s="27"/>
      <c r="BC708" s="27"/>
      <c r="BD708" s="27"/>
      <c r="BE708" s="27"/>
      <c r="BF708" s="27"/>
      <c r="BG708" s="27"/>
      <c r="BH708" s="27"/>
      <c r="BI708" s="27"/>
      <c r="BJ708" s="27"/>
      <c r="BK708" s="27"/>
      <c r="BL708" s="27"/>
      <c r="BM708" s="27"/>
      <c r="BN708" s="27"/>
      <c r="BO708" s="27"/>
      <c r="BP708" s="27"/>
      <c r="BQ708" s="27"/>
      <c r="BR708" s="27"/>
      <c r="BS708" s="27"/>
      <c r="BT708" s="27"/>
      <c r="BU708" s="27"/>
      <c r="BV708" s="27"/>
      <c r="BW708" s="27"/>
      <c r="BX708" s="27"/>
      <c r="BY708" s="27"/>
      <c r="BZ708" s="27"/>
      <c r="CA708" s="27"/>
      <c r="CB708" s="27"/>
    </row>
    <row r="709" spans="1:80" x14ac:dyDescent="0.25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AG709" s="27"/>
      <c r="AH709" s="27"/>
      <c r="AI709" s="27"/>
      <c r="AJ709" s="27"/>
      <c r="AK709" s="27"/>
      <c r="AL709" s="27"/>
      <c r="AM709" s="27"/>
      <c r="AN709" s="27"/>
      <c r="AO709" s="27"/>
      <c r="AP709" s="27"/>
      <c r="AQ709" s="27"/>
      <c r="AR709" s="27"/>
      <c r="AS709" s="27"/>
      <c r="AT709" s="27"/>
      <c r="AU709" s="27"/>
      <c r="AV709" s="27"/>
      <c r="AW709" s="27"/>
      <c r="AX709" s="27"/>
      <c r="AY709" s="27"/>
      <c r="AZ709" s="27"/>
      <c r="BA709" s="27"/>
      <c r="BB709" s="27"/>
      <c r="BC709" s="27"/>
      <c r="BD709" s="27"/>
      <c r="BE709" s="27"/>
      <c r="BF709" s="27"/>
      <c r="BG709" s="27"/>
      <c r="BH709" s="27"/>
      <c r="BI709" s="27"/>
      <c r="BJ709" s="27"/>
      <c r="BK709" s="27"/>
      <c r="BL709" s="27"/>
      <c r="BM709" s="27"/>
      <c r="BN709" s="27"/>
      <c r="BO709" s="27"/>
      <c r="BP709" s="27"/>
      <c r="BQ709" s="27"/>
      <c r="BR709" s="27"/>
      <c r="BS709" s="27"/>
      <c r="BT709" s="27"/>
      <c r="BU709" s="27"/>
      <c r="BV709" s="27"/>
      <c r="BW709" s="27"/>
      <c r="BX709" s="27"/>
      <c r="BY709" s="27"/>
      <c r="BZ709" s="27"/>
      <c r="CA709" s="27"/>
      <c r="CB709" s="27"/>
    </row>
    <row r="710" spans="1:80" x14ac:dyDescent="0.25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AG710" s="27"/>
      <c r="AH710" s="27"/>
      <c r="AI710" s="27"/>
      <c r="AJ710" s="27"/>
      <c r="AK710" s="27"/>
      <c r="AL710" s="27"/>
      <c r="AM710" s="27"/>
      <c r="AN710" s="27"/>
      <c r="AO710" s="27"/>
      <c r="AP710" s="27"/>
      <c r="AQ710" s="27"/>
      <c r="AR710" s="27"/>
      <c r="AS710" s="27"/>
      <c r="AT710" s="27"/>
      <c r="AU710" s="27"/>
      <c r="AV710" s="27"/>
      <c r="AW710" s="27"/>
      <c r="AX710" s="27"/>
      <c r="AY710" s="27"/>
      <c r="AZ710" s="27"/>
      <c r="BA710" s="27"/>
      <c r="BB710" s="27"/>
      <c r="BC710" s="27"/>
      <c r="BD710" s="27"/>
      <c r="BE710" s="27"/>
      <c r="BF710" s="27"/>
      <c r="BG710" s="27"/>
      <c r="BH710" s="27"/>
      <c r="BI710" s="27"/>
      <c r="BJ710" s="27"/>
      <c r="BK710" s="27"/>
      <c r="BL710" s="27"/>
      <c r="BM710" s="27"/>
      <c r="BN710" s="27"/>
      <c r="BO710" s="27"/>
      <c r="BP710" s="27"/>
      <c r="BQ710" s="27"/>
      <c r="BR710" s="27"/>
      <c r="BS710" s="27"/>
      <c r="BT710" s="27"/>
      <c r="BU710" s="27"/>
      <c r="BV710" s="27"/>
      <c r="BW710" s="27"/>
      <c r="BX710" s="27"/>
      <c r="BY710" s="27"/>
      <c r="BZ710" s="27"/>
      <c r="CA710" s="27"/>
      <c r="CB710" s="27"/>
    </row>
    <row r="711" spans="1:80" x14ac:dyDescent="0.25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AG711" s="27"/>
      <c r="AH711" s="27"/>
      <c r="AI711" s="27"/>
      <c r="AJ711" s="27"/>
      <c r="AK711" s="27"/>
      <c r="AL711" s="27"/>
      <c r="AM711" s="27"/>
      <c r="AN711" s="27"/>
      <c r="AO711" s="27"/>
      <c r="AP711" s="27"/>
      <c r="AQ711" s="27"/>
      <c r="AR711" s="27"/>
      <c r="AS711" s="27"/>
      <c r="AT711" s="27"/>
      <c r="AU711" s="27"/>
      <c r="AV711" s="27"/>
      <c r="AW711" s="27"/>
      <c r="AX711" s="27"/>
      <c r="AY711" s="27"/>
      <c r="AZ711" s="27"/>
      <c r="BA711" s="27"/>
      <c r="BB711" s="27"/>
      <c r="BC711" s="27"/>
      <c r="BD711" s="27"/>
      <c r="BE711" s="27"/>
      <c r="BF711" s="27"/>
      <c r="BG711" s="27"/>
      <c r="BH711" s="27"/>
      <c r="BI711" s="27"/>
      <c r="BJ711" s="27"/>
      <c r="BK711" s="27"/>
      <c r="BL711" s="27"/>
      <c r="BM711" s="27"/>
      <c r="BN711" s="27"/>
      <c r="BO711" s="27"/>
      <c r="BP711" s="27"/>
      <c r="BQ711" s="27"/>
      <c r="BR711" s="27"/>
      <c r="BS711" s="27"/>
      <c r="BT711" s="27"/>
      <c r="BU711" s="27"/>
      <c r="BV711" s="27"/>
      <c r="BW711" s="27"/>
      <c r="BX711" s="27"/>
      <c r="BY711" s="27"/>
      <c r="BZ711" s="27"/>
      <c r="CA711" s="27"/>
      <c r="CB711" s="27"/>
    </row>
    <row r="712" spans="1:80" x14ac:dyDescent="0.25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AG712" s="27"/>
      <c r="AH712" s="27"/>
      <c r="AI712" s="27"/>
      <c r="AJ712" s="27"/>
      <c r="AK712" s="27"/>
      <c r="AL712" s="27"/>
      <c r="AM712" s="27"/>
      <c r="AN712" s="27"/>
      <c r="AO712" s="27"/>
      <c r="AP712" s="27"/>
      <c r="AQ712" s="27"/>
      <c r="AR712" s="27"/>
      <c r="AS712" s="27"/>
      <c r="AT712" s="27"/>
      <c r="AU712" s="27"/>
      <c r="AV712" s="27"/>
      <c r="AW712" s="27"/>
      <c r="AX712" s="27"/>
      <c r="AY712" s="27"/>
      <c r="AZ712" s="27"/>
      <c r="BA712" s="27"/>
      <c r="BB712" s="27"/>
      <c r="BC712" s="27"/>
      <c r="BD712" s="27"/>
      <c r="BE712" s="27"/>
      <c r="BF712" s="27"/>
      <c r="BG712" s="27"/>
      <c r="BH712" s="27"/>
      <c r="BI712" s="27"/>
      <c r="BJ712" s="27"/>
      <c r="BK712" s="27"/>
      <c r="BL712" s="27"/>
      <c r="BM712" s="27"/>
      <c r="BN712" s="27"/>
      <c r="BO712" s="27"/>
      <c r="BP712" s="27"/>
      <c r="BQ712" s="27"/>
      <c r="BR712" s="27"/>
      <c r="BS712" s="27"/>
      <c r="BT712" s="27"/>
      <c r="BU712" s="27"/>
      <c r="BV712" s="27"/>
      <c r="BW712" s="27"/>
      <c r="BX712" s="27"/>
      <c r="BY712" s="27"/>
      <c r="BZ712" s="27"/>
      <c r="CA712" s="27"/>
      <c r="CB712" s="27"/>
    </row>
    <row r="713" spans="1:80" x14ac:dyDescent="0.25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AG713" s="27"/>
      <c r="AH713" s="27"/>
      <c r="AI713" s="27"/>
      <c r="AJ713" s="27"/>
      <c r="AK713" s="27"/>
      <c r="AL713" s="27"/>
      <c r="AM713" s="27"/>
      <c r="AN713" s="27"/>
      <c r="AO713" s="27"/>
      <c r="AP713" s="27"/>
      <c r="AQ713" s="27"/>
      <c r="AR713" s="27"/>
      <c r="AS713" s="27"/>
      <c r="AT713" s="27"/>
      <c r="AU713" s="27"/>
      <c r="AV713" s="27"/>
      <c r="AW713" s="27"/>
      <c r="AX713" s="27"/>
      <c r="AY713" s="27"/>
      <c r="AZ713" s="27"/>
      <c r="BA713" s="27"/>
      <c r="BB713" s="27"/>
      <c r="BC713" s="27"/>
      <c r="BD713" s="27"/>
      <c r="BE713" s="27"/>
      <c r="BF713" s="27"/>
      <c r="BG713" s="27"/>
      <c r="BH713" s="27"/>
      <c r="BI713" s="27"/>
      <c r="BJ713" s="27"/>
      <c r="BK713" s="27"/>
      <c r="BL713" s="27"/>
      <c r="BM713" s="27"/>
      <c r="BN713" s="27"/>
      <c r="BO713" s="27"/>
      <c r="BP713" s="27"/>
      <c r="BQ713" s="27"/>
      <c r="BR713" s="27"/>
      <c r="BS713" s="27"/>
      <c r="BT713" s="27"/>
      <c r="BU713" s="27"/>
      <c r="BV713" s="27"/>
      <c r="BW713" s="27"/>
      <c r="BX713" s="27"/>
      <c r="BY713" s="27"/>
      <c r="BZ713" s="27"/>
      <c r="CA713" s="27"/>
      <c r="CB713" s="27"/>
    </row>
    <row r="714" spans="1:80" x14ac:dyDescent="0.25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AG714" s="27"/>
      <c r="AH714" s="27"/>
      <c r="AI714" s="27"/>
      <c r="AJ714" s="27"/>
      <c r="AK714" s="27"/>
      <c r="AL714" s="27"/>
      <c r="AM714" s="27"/>
      <c r="AN714" s="27"/>
      <c r="AO714" s="27"/>
      <c r="AP714" s="27"/>
      <c r="AQ714" s="27"/>
      <c r="AR714" s="27"/>
      <c r="AS714" s="27"/>
      <c r="AT714" s="27"/>
      <c r="AU714" s="27"/>
      <c r="AV714" s="27"/>
      <c r="AW714" s="27"/>
      <c r="AX714" s="27"/>
      <c r="AY714" s="27"/>
      <c r="AZ714" s="27"/>
      <c r="BA714" s="27"/>
      <c r="BB714" s="27"/>
      <c r="BC714" s="27"/>
      <c r="BD714" s="27"/>
      <c r="BE714" s="27"/>
      <c r="BF714" s="27"/>
      <c r="BG714" s="27"/>
      <c r="BH714" s="27"/>
      <c r="BI714" s="27"/>
      <c r="BJ714" s="27"/>
      <c r="BK714" s="27"/>
      <c r="BL714" s="27"/>
      <c r="BM714" s="27"/>
      <c r="BN714" s="27"/>
      <c r="BO714" s="27"/>
      <c r="BP714" s="27"/>
      <c r="BQ714" s="27"/>
      <c r="BR714" s="27"/>
      <c r="BS714" s="27"/>
      <c r="BT714" s="27"/>
      <c r="BU714" s="27"/>
      <c r="BV714" s="27"/>
      <c r="BW714" s="27"/>
      <c r="BX714" s="27"/>
      <c r="BY714" s="27"/>
      <c r="BZ714" s="27"/>
      <c r="CA714" s="27"/>
      <c r="CB714" s="27"/>
    </row>
    <row r="715" spans="1:80" x14ac:dyDescent="0.2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AG715" s="27"/>
      <c r="AH715" s="27"/>
      <c r="AI715" s="27"/>
      <c r="AJ715" s="27"/>
      <c r="AK715" s="27"/>
      <c r="AL715" s="27"/>
      <c r="AM715" s="27"/>
      <c r="AN715" s="27"/>
      <c r="AO715" s="27"/>
      <c r="AP715" s="27"/>
      <c r="AQ715" s="27"/>
      <c r="AR715" s="27"/>
      <c r="AS715" s="27"/>
      <c r="AT715" s="27"/>
      <c r="AU715" s="27"/>
      <c r="AV715" s="27"/>
      <c r="AW715" s="27"/>
      <c r="AX715" s="27"/>
      <c r="AY715" s="27"/>
      <c r="AZ715" s="27"/>
      <c r="BA715" s="27"/>
      <c r="BB715" s="27"/>
      <c r="BC715" s="27"/>
      <c r="BD715" s="27"/>
      <c r="BE715" s="27"/>
      <c r="BF715" s="27"/>
      <c r="BG715" s="27"/>
      <c r="BH715" s="27"/>
      <c r="BI715" s="27"/>
      <c r="BJ715" s="27"/>
      <c r="BK715" s="27"/>
      <c r="BL715" s="27"/>
      <c r="BM715" s="27"/>
      <c r="BN715" s="27"/>
      <c r="BO715" s="27"/>
      <c r="BP715" s="27"/>
      <c r="BQ715" s="27"/>
      <c r="BR715" s="27"/>
      <c r="BS715" s="27"/>
      <c r="BT715" s="27"/>
      <c r="BU715" s="27"/>
      <c r="BV715" s="27"/>
      <c r="BW715" s="27"/>
      <c r="BX715" s="27"/>
      <c r="BY715" s="27"/>
      <c r="BZ715" s="27"/>
      <c r="CA715" s="27"/>
      <c r="CB715" s="27"/>
    </row>
    <row r="716" spans="1:80" x14ac:dyDescent="0.25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AG716" s="27"/>
      <c r="AH716" s="27"/>
      <c r="AI716" s="27"/>
      <c r="AJ716" s="27"/>
      <c r="AK716" s="27"/>
      <c r="AL716" s="27"/>
      <c r="AM716" s="27"/>
      <c r="AN716" s="27"/>
      <c r="AO716" s="27"/>
      <c r="AP716" s="27"/>
      <c r="AQ716" s="27"/>
      <c r="AR716" s="27"/>
      <c r="AS716" s="27"/>
      <c r="AT716" s="27"/>
      <c r="AU716" s="27"/>
      <c r="AV716" s="27"/>
      <c r="AW716" s="27"/>
      <c r="AX716" s="27"/>
      <c r="AY716" s="27"/>
      <c r="AZ716" s="27"/>
      <c r="BA716" s="27"/>
      <c r="BB716" s="27"/>
      <c r="BC716" s="27"/>
      <c r="BD716" s="27"/>
      <c r="BE716" s="27"/>
      <c r="BF716" s="27"/>
      <c r="BG716" s="27"/>
      <c r="BH716" s="27"/>
      <c r="BI716" s="27"/>
      <c r="BJ716" s="27"/>
      <c r="BK716" s="27"/>
      <c r="BL716" s="27"/>
      <c r="BM716" s="27"/>
      <c r="BN716" s="27"/>
      <c r="BO716" s="27"/>
      <c r="BP716" s="27"/>
      <c r="BQ716" s="27"/>
      <c r="BR716" s="27"/>
      <c r="BS716" s="27"/>
      <c r="BT716" s="27"/>
      <c r="BU716" s="27"/>
      <c r="BV716" s="27"/>
      <c r="BW716" s="27"/>
      <c r="BX716" s="27"/>
      <c r="BY716" s="27"/>
      <c r="BZ716" s="27"/>
      <c r="CA716" s="27"/>
      <c r="CB716" s="27"/>
    </row>
    <row r="717" spans="1:80" x14ac:dyDescent="0.25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AG717" s="27"/>
      <c r="AH717" s="27"/>
      <c r="AI717" s="27"/>
      <c r="AJ717" s="27"/>
      <c r="AK717" s="27"/>
      <c r="AL717" s="27"/>
      <c r="AM717" s="27"/>
      <c r="AN717" s="27"/>
      <c r="AO717" s="27"/>
      <c r="AP717" s="27"/>
      <c r="AQ717" s="27"/>
      <c r="AR717" s="27"/>
      <c r="AS717" s="27"/>
      <c r="AT717" s="27"/>
      <c r="AU717" s="27"/>
      <c r="AV717" s="27"/>
      <c r="AW717" s="27"/>
      <c r="AX717" s="27"/>
      <c r="AY717" s="27"/>
      <c r="AZ717" s="27"/>
      <c r="BA717" s="27"/>
      <c r="BB717" s="27"/>
      <c r="BC717" s="27"/>
      <c r="BD717" s="27"/>
      <c r="BE717" s="27"/>
      <c r="BF717" s="27"/>
      <c r="BG717" s="27"/>
      <c r="BH717" s="27"/>
      <c r="BI717" s="27"/>
      <c r="BJ717" s="27"/>
      <c r="BK717" s="27"/>
      <c r="BL717" s="27"/>
      <c r="BM717" s="27"/>
      <c r="BN717" s="27"/>
      <c r="BO717" s="27"/>
      <c r="BP717" s="27"/>
      <c r="BQ717" s="27"/>
      <c r="BR717" s="27"/>
      <c r="BS717" s="27"/>
      <c r="BT717" s="27"/>
      <c r="BU717" s="27"/>
      <c r="BV717" s="27"/>
      <c r="BW717" s="27"/>
      <c r="BX717" s="27"/>
      <c r="BY717" s="27"/>
      <c r="BZ717" s="27"/>
      <c r="CA717" s="27"/>
      <c r="CB717" s="27"/>
    </row>
    <row r="718" spans="1:80" x14ac:dyDescent="0.25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AG718" s="27"/>
      <c r="AH718" s="27"/>
      <c r="AI718" s="27"/>
      <c r="AJ718" s="27"/>
      <c r="AK718" s="27"/>
      <c r="AL718" s="27"/>
      <c r="AM718" s="27"/>
      <c r="AN718" s="27"/>
      <c r="AO718" s="27"/>
      <c r="AP718" s="27"/>
      <c r="AQ718" s="27"/>
      <c r="AR718" s="27"/>
      <c r="AS718" s="27"/>
      <c r="AT718" s="27"/>
      <c r="AU718" s="27"/>
      <c r="AV718" s="27"/>
      <c r="AW718" s="27"/>
      <c r="AX718" s="27"/>
      <c r="AY718" s="27"/>
      <c r="AZ718" s="27"/>
      <c r="BA718" s="27"/>
      <c r="BB718" s="27"/>
      <c r="BC718" s="27"/>
      <c r="BD718" s="27"/>
      <c r="BE718" s="27"/>
      <c r="BF718" s="27"/>
      <c r="BG718" s="27"/>
      <c r="BH718" s="27"/>
      <c r="BI718" s="27"/>
      <c r="BJ718" s="27"/>
      <c r="BK718" s="27"/>
      <c r="BL718" s="27"/>
      <c r="BM718" s="27"/>
      <c r="BN718" s="27"/>
      <c r="BO718" s="27"/>
      <c r="BP718" s="27"/>
      <c r="BQ718" s="27"/>
      <c r="BR718" s="27"/>
      <c r="BS718" s="27"/>
      <c r="BT718" s="27"/>
      <c r="BU718" s="27"/>
      <c r="BV718" s="27"/>
      <c r="BW718" s="27"/>
      <c r="BX718" s="27"/>
      <c r="BY718" s="27"/>
      <c r="BZ718" s="27"/>
      <c r="CA718" s="27"/>
      <c r="CB718" s="27"/>
    </row>
    <row r="719" spans="1:80" x14ac:dyDescent="0.25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AG719" s="27"/>
      <c r="AH719" s="27"/>
      <c r="AI719" s="27"/>
      <c r="AJ719" s="27"/>
      <c r="AK719" s="27"/>
      <c r="AL719" s="27"/>
      <c r="AM719" s="27"/>
      <c r="AN719" s="27"/>
      <c r="AO719" s="27"/>
      <c r="AP719" s="27"/>
      <c r="AQ719" s="27"/>
      <c r="AR719" s="27"/>
      <c r="AS719" s="27"/>
      <c r="AT719" s="27"/>
      <c r="AU719" s="27"/>
      <c r="AV719" s="27"/>
      <c r="AW719" s="27"/>
      <c r="AX719" s="27"/>
      <c r="AY719" s="27"/>
      <c r="AZ719" s="27"/>
      <c r="BA719" s="27"/>
      <c r="BB719" s="27"/>
      <c r="BC719" s="27"/>
      <c r="BD719" s="27"/>
      <c r="BE719" s="27"/>
      <c r="BF719" s="27"/>
      <c r="BG719" s="27"/>
      <c r="BH719" s="27"/>
      <c r="BI719" s="27"/>
      <c r="BJ719" s="27"/>
      <c r="BK719" s="27"/>
      <c r="BL719" s="27"/>
      <c r="BM719" s="27"/>
      <c r="BN719" s="27"/>
      <c r="BO719" s="27"/>
      <c r="BP719" s="27"/>
      <c r="BQ719" s="27"/>
      <c r="BR719" s="27"/>
      <c r="BS719" s="27"/>
      <c r="BT719" s="27"/>
      <c r="BU719" s="27"/>
      <c r="BV719" s="27"/>
      <c r="BW719" s="27"/>
      <c r="BX719" s="27"/>
      <c r="BY719" s="27"/>
      <c r="BZ719" s="27"/>
      <c r="CA719" s="27"/>
      <c r="CB719" s="27"/>
    </row>
    <row r="720" spans="1:80" x14ac:dyDescent="0.25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AG720" s="27"/>
      <c r="AH720" s="27"/>
      <c r="AI720" s="27"/>
      <c r="AJ720" s="27"/>
      <c r="AK720" s="27"/>
      <c r="AL720" s="27"/>
      <c r="AM720" s="27"/>
      <c r="AN720" s="27"/>
      <c r="AO720" s="27"/>
      <c r="AP720" s="27"/>
      <c r="AQ720" s="27"/>
      <c r="AR720" s="27"/>
      <c r="AS720" s="27"/>
      <c r="AT720" s="27"/>
      <c r="AU720" s="27"/>
      <c r="AV720" s="27"/>
      <c r="AW720" s="27"/>
      <c r="AX720" s="27"/>
      <c r="AY720" s="27"/>
      <c r="AZ720" s="27"/>
      <c r="BA720" s="27"/>
      <c r="BB720" s="27"/>
      <c r="BC720" s="27"/>
      <c r="BD720" s="27"/>
      <c r="BE720" s="27"/>
      <c r="BF720" s="27"/>
      <c r="BG720" s="27"/>
      <c r="BH720" s="27"/>
      <c r="BI720" s="27"/>
      <c r="BJ720" s="27"/>
      <c r="BK720" s="27"/>
      <c r="BL720" s="27"/>
      <c r="BM720" s="27"/>
      <c r="BN720" s="27"/>
      <c r="BO720" s="27"/>
      <c r="BP720" s="27"/>
      <c r="BQ720" s="27"/>
      <c r="BR720" s="27"/>
      <c r="BS720" s="27"/>
      <c r="BT720" s="27"/>
      <c r="BU720" s="27"/>
      <c r="BV720" s="27"/>
      <c r="BW720" s="27"/>
      <c r="BX720" s="27"/>
      <c r="BY720" s="27"/>
      <c r="BZ720" s="27"/>
      <c r="CA720" s="27"/>
      <c r="CB720" s="27"/>
    </row>
    <row r="721" spans="1:80" x14ac:dyDescent="0.25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AG721" s="27"/>
      <c r="AH721" s="27"/>
      <c r="AI721" s="27"/>
      <c r="AJ721" s="27"/>
      <c r="AK721" s="27"/>
      <c r="AL721" s="27"/>
      <c r="AM721" s="27"/>
      <c r="AN721" s="27"/>
      <c r="AO721" s="27"/>
      <c r="AP721" s="27"/>
      <c r="AQ721" s="27"/>
      <c r="AR721" s="27"/>
      <c r="AS721" s="27"/>
      <c r="AT721" s="27"/>
      <c r="AU721" s="27"/>
      <c r="AV721" s="27"/>
      <c r="AW721" s="27"/>
      <c r="AX721" s="27"/>
      <c r="AY721" s="27"/>
      <c r="AZ721" s="27"/>
      <c r="BA721" s="27"/>
      <c r="BB721" s="27"/>
      <c r="BC721" s="27"/>
      <c r="BD721" s="27"/>
      <c r="BE721" s="27"/>
      <c r="BF721" s="27"/>
      <c r="BG721" s="27"/>
      <c r="BH721" s="27"/>
      <c r="BI721" s="27"/>
      <c r="BJ721" s="27"/>
      <c r="BK721" s="27"/>
      <c r="BL721" s="27"/>
      <c r="BM721" s="27"/>
      <c r="BN721" s="27"/>
      <c r="BO721" s="27"/>
      <c r="BP721" s="27"/>
      <c r="BQ721" s="27"/>
      <c r="BR721" s="27"/>
      <c r="BS721" s="27"/>
      <c r="BT721" s="27"/>
      <c r="BU721" s="27"/>
      <c r="BV721" s="27"/>
      <c r="BW721" s="27"/>
      <c r="BX721" s="27"/>
      <c r="BY721" s="27"/>
      <c r="BZ721" s="27"/>
      <c r="CA721" s="27"/>
      <c r="CB721" s="27"/>
    </row>
    <row r="722" spans="1:80" x14ac:dyDescent="0.25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AG722" s="27"/>
      <c r="AH722" s="27"/>
      <c r="AI722" s="27"/>
      <c r="AJ722" s="27"/>
      <c r="AK722" s="27"/>
      <c r="AL722" s="27"/>
      <c r="AM722" s="27"/>
      <c r="AN722" s="27"/>
      <c r="AO722" s="27"/>
      <c r="AP722" s="27"/>
      <c r="AQ722" s="27"/>
      <c r="AR722" s="27"/>
      <c r="AS722" s="27"/>
      <c r="AT722" s="27"/>
      <c r="AU722" s="27"/>
      <c r="AV722" s="27"/>
      <c r="AW722" s="27"/>
      <c r="AX722" s="27"/>
      <c r="AY722" s="27"/>
      <c r="AZ722" s="27"/>
      <c r="BA722" s="27"/>
      <c r="BB722" s="27"/>
      <c r="BC722" s="27"/>
      <c r="BD722" s="27"/>
      <c r="BE722" s="27"/>
      <c r="BF722" s="27"/>
      <c r="BG722" s="27"/>
      <c r="BH722" s="27"/>
      <c r="BI722" s="27"/>
      <c r="BJ722" s="27"/>
      <c r="BK722" s="27"/>
      <c r="BL722" s="27"/>
      <c r="BM722" s="27"/>
      <c r="BN722" s="27"/>
      <c r="BO722" s="27"/>
      <c r="BP722" s="27"/>
      <c r="BQ722" s="27"/>
      <c r="BR722" s="27"/>
      <c r="BS722" s="27"/>
      <c r="BT722" s="27"/>
      <c r="BU722" s="27"/>
      <c r="BV722" s="27"/>
      <c r="BW722" s="27"/>
      <c r="BX722" s="27"/>
      <c r="BY722" s="27"/>
      <c r="BZ722" s="27"/>
      <c r="CA722" s="27"/>
      <c r="CB722" s="27"/>
    </row>
    <row r="723" spans="1:80" x14ac:dyDescent="0.25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AG723" s="27"/>
      <c r="AH723" s="27"/>
      <c r="AI723" s="27"/>
      <c r="AJ723" s="27"/>
      <c r="AK723" s="27"/>
      <c r="AL723" s="27"/>
      <c r="AM723" s="27"/>
      <c r="AN723" s="27"/>
      <c r="AO723" s="27"/>
      <c r="AP723" s="27"/>
      <c r="AQ723" s="27"/>
      <c r="AR723" s="27"/>
      <c r="AS723" s="27"/>
      <c r="AT723" s="27"/>
      <c r="AU723" s="27"/>
      <c r="AV723" s="27"/>
      <c r="AW723" s="27"/>
      <c r="AX723" s="27"/>
      <c r="AY723" s="27"/>
      <c r="AZ723" s="27"/>
      <c r="BA723" s="27"/>
      <c r="BB723" s="27"/>
      <c r="BC723" s="27"/>
      <c r="BD723" s="27"/>
      <c r="BE723" s="27"/>
      <c r="BF723" s="27"/>
      <c r="BG723" s="27"/>
      <c r="BH723" s="27"/>
      <c r="BI723" s="27"/>
      <c r="BJ723" s="27"/>
      <c r="BK723" s="27"/>
      <c r="BL723" s="27"/>
      <c r="BM723" s="27"/>
      <c r="BN723" s="27"/>
      <c r="BO723" s="27"/>
      <c r="BP723" s="27"/>
      <c r="BQ723" s="27"/>
      <c r="BR723" s="27"/>
      <c r="BS723" s="27"/>
      <c r="BT723" s="27"/>
      <c r="BU723" s="27"/>
      <c r="BV723" s="27"/>
      <c r="BW723" s="27"/>
      <c r="BX723" s="27"/>
      <c r="BY723" s="27"/>
      <c r="BZ723" s="27"/>
      <c r="CA723" s="27"/>
      <c r="CB723" s="27"/>
    </row>
    <row r="724" spans="1:80" x14ac:dyDescent="0.25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AG724" s="27"/>
      <c r="AH724" s="27"/>
      <c r="AI724" s="27"/>
      <c r="AJ724" s="27"/>
      <c r="AK724" s="27"/>
      <c r="AL724" s="27"/>
      <c r="AM724" s="27"/>
      <c r="AN724" s="27"/>
      <c r="AO724" s="27"/>
      <c r="AP724" s="27"/>
      <c r="AQ724" s="27"/>
      <c r="AR724" s="27"/>
      <c r="AS724" s="27"/>
      <c r="AT724" s="27"/>
      <c r="AU724" s="27"/>
      <c r="AV724" s="27"/>
      <c r="AW724" s="27"/>
      <c r="AX724" s="27"/>
      <c r="AY724" s="27"/>
      <c r="AZ724" s="27"/>
      <c r="BA724" s="27"/>
      <c r="BB724" s="27"/>
      <c r="BC724" s="27"/>
      <c r="BD724" s="27"/>
      <c r="BE724" s="27"/>
      <c r="BF724" s="27"/>
      <c r="BG724" s="27"/>
      <c r="BH724" s="27"/>
      <c r="BI724" s="27"/>
      <c r="BJ724" s="27"/>
      <c r="BK724" s="27"/>
      <c r="BL724" s="27"/>
      <c r="BM724" s="27"/>
      <c r="BN724" s="27"/>
      <c r="BO724" s="27"/>
      <c r="BP724" s="27"/>
      <c r="BQ724" s="27"/>
      <c r="BR724" s="27"/>
      <c r="BS724" s="27"/>
      <c r="BT724" s="27"/>
      <c r="BU724" s="27"/>
      <c r="BV724" s="27"/>
      <c r="BW724" s="27"/>
      <c r="BX724" s="27"/>
      <c r="BY724" s="27"/>
      <c r="BZ724" s="27"/>
      <c r="CA724" s="27"/>
      <c r="CB724" s="27"/>
    </row>
    <row r="725" spans="1:80" x14ac:dyDescent="0.25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AG725" s="27"/>
      <c r="AH725" s="27"/>
      <c r="AI725" s="27"/>
      <c r="AJ725" s="27"/>
      <c r="AK725" s="27"/>
      <c r="AL725" s="27"/>
      <c r="AM725" s="27"/>
      <c r="AN725" s="27"/>
      <c r="AO725" s="27"/>
      <c r="AP725" s="27"/>
      <c r="AQ725" s="27"/>
      <c r="AR725" s="27"/>
      <c r="AS725" s="27"/>
      <c r="AT725" s="27"/>
      <c r="AU725" s="27"/>
      <c r="AV725" s="27"/>
      <c r="AW725" s="27"/>
      <c r="AX725" s="27"/>
      <c r="AY725" s="27"/>
      <c r="AZ725" s="27"/>
      <c r="BA725" s="27"/>
      <c r="BB725" s="27"/>
      <c r="BC725" s="27"/>
      <c r="BD725" s="27"/>
      <c r="BE725" s="27"/>
      <c r="BF725" s="27"/>
      <c r="BG725" s="27"/>
      <c r="BH725" s="27"/>
      <c r="BI725" s="27"/>
      <c r="BJ725" s="27"/>
      <c r="BK725" s="27"/>
      <c r="BL725" s="27"/>
      <c r="BM725" s="27"/>
      <c r="BN725" s="27"/>
      <c r="BO725" s="27"/>
      <c r="BP725" s="27"/>
      <c r="BQ725" s="27"/>
      <c r="BR725" s="27"/>
      <c r="BS725" s="27"/>
      <c r="BT725" s="27"/>
      <c r="BU725" s="27"/>
      <c r="BV725" s="27"/>
      <c r="BW725" s="27"/>
      <c r="BX725" s="27"/>
      <c r="BY725" s="27"/>
      <c r="BZ725" s="27"/>
      <c r="CA725" s="27"/>
      <c r="CB725" s="27"/>
    </row>
    <row r="726" spans="1:80" x14ac:dyDescent="0.25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AG726" s="27"/>
      <c r="AH726" s="27"/>
      <c r="AI726" s="27"/>
      <c r="AJ726" s="27"/>
      <c r="AK726" s="27"/>
      <c r="AL726" s="27"/>
      <c r="AM726" s="27"/>
      <c r="AN726" s="27"/>
      <c r="AO726" s="27"/>
      <c r="AP726" s="27"/>
      <c r="AQ726" s="27"/>
      <c r="AR726" s="27"/>
      <c r="AS726" s="27"/>
      <c r="AT726" s="27"/>
      <c r="AU726" s="27"/>
      <c r="AV726" s="27"/>
      <c r="AW726" s="27"/>
      <c r="AX726" s="27"/>
      <c r="AY726" s="27"/>
      <c r="AZ726" s="27"/>
      <c r="BA726" s="27"/>
      <c r="BB726" s="27"/>
      <c r="BC726" s="27"/>
      <c r="BD726" s="27"/>
      <c r="BE726" s="27"/>
      <c r="BF726" s="27"/>
      <c r="BG726" s="27"/>
      <c r="BH726" s="27"/>
      <c r="BI726" s="27"/>
      <c r="BJ726" s="27"/>
      <c r="BK726" s="27"/>
      <c r="BL726" s="27"/>
      <c r="BM726" s="27"/>
      <c r="BN726" s="27"/>
      <c r="BO726" s="27"/>
      <c r="BP726" s="27"/>
      <c r="BQ726" s="27"/>
      <c r="BR726" s="27"/>
      <c r="BS726" s="27"/>
      <c r="BT726" s="27"/>
      <c r="BU726" s="27"/>
      <c r="BV726" s="27"/>
      <c r="BW726" s="27"/>
      <c r="BX726" s="27"/>
      <c r="BY726" s="27"/>
      <c r="BZ726" s="27"/>
      <c r="CA726" s="27"/>
      <c r="CB726" s="27"/>
    </row>
    <row r="727" spans="1:80" x14ac:dyDescent="0.25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AG727" s="27"/>
      <c r="AH727" s="27"/>
      <c r="AI727" s="27"/>
      <c r="AJ727" s="27"/>
      <c r="AK727" s="27"/>
      <c r="AL727" s="27"/>
      <c r="AM727" s="27"/>
      <c r="AN727" s="27"/>
      <c r="AO727" s="27"/>
      <c r="AP727" s="27"/>
      <c r="AQ727" s="27"/>
      <c r="AR727" s="27"/>
      <c r="AS727" s="27"/>
      <c r="AT727" s="27"/>
      <c r="AU727" s="27"/>
      <c r="AV727" s="27"/>
      <c r="AW727" s="27"/>
      <c r="AX727" s="27"/>
      <c r="AY727" s="27"/>
      <c r="AZ727" s="27"/>
      <c r="BA727" s="27"/>
      <c r="BB727" s="27"/>
      <c r="BC727" s="27"/>
      <c r="BD727" s="27"/>
      <c r="BE727" s="27"/>
      <c r="BF727" s="27"/>
      <c r="BG727" s="27"/>
      <c r="BH727" s="27"/>
      <c r="BI727" s="27"/>
      <c r="BJ727" s="27"/>
      <c r="BK727" s="27"/>
      <c r="BL727" s="27"/>
      <c r="BM727" s="27"/>
      <c r="BN727" s="27"/>
      <c r="BO727" s="27"/>
      <c r="BP727" s="27"/>
      <c r="BQ727" s="27"/>
      <c r="BR727" s="27"/>
      <c r="BS727" s="27"/>
      <c r="BT727" s="27"/>
      <c r="BU727" s="27"/>
      <c r="BV727" s="27"/>
      <c r="BW727" s="27"/>
      <c r="BX727" s="27"/>
      <c r="BY727" s="27"/>
      <c r="BZ727" s="27"/>
      <c r="CA727" s="27"/>
      <c r="CB727" s="27"/>
    </row>
    <row r="728" spans="1:80" x14ac:dyDescent="0.25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AG728" s="27"/>
      <c r="AH728" s="27"/>
      <c r="AI728" s="27"/>
      <c r="AJ728" s="27"/>
      <c r="AK728" s="27"/>
      <c r="AL728" s="27"/>
      <c r="AM728" s="27"/>
      <c r="AN728" s="27"/>
      <c r="AO728" s="27"/>
      <c r="AP728" s="27"/>
      <c r="AQ728" s="27"/>
      <c r="AR728" s="27"/>
      <c r="AS728" s="27"/>
      <c r="AT728" s="27"/>
      <c r="AU728" s="27"/>
      <c r="AV728" s="27"/>
      <c r="AW728" s="27"/>
      <c r="AX728" s="27"/>
      <c r="AY728" s="27"/>
      <c r="AZ728" s="27"/>
      <c r="BA728" s="27"/>
      <c r="BB728" s="27"/>
      <c r="BC728" s="27"/>
      <c r="BD728" s="27"/>
      <c r="BE728" s="27"/>
      <c r="BF728" s="27"/>
      <c r="BG728" s="27"/>
      <c r="BH728" s="27"/>
      <c r="BI728" s="27"/>
      <c r="BJ728" s="27"/>
      <c r="BK728" s="27"/>
      <c r="BL728" s="27"/>
      <c r="BM728" s="27"/>
      <c r="BN728" s="27"/>
      <c r="BO728" s="27"/>
      <c r="BP728" s="27"/>
      <c r="BQ728" s="27"/>
      <c r="BR728" s="27"/>
      <c r="BS728" s="27"/>
      <c r="BT728" s="27"/>
      <c r="BU728" s="27"/>
      <c r="BV728" s="27"/>
      <c r="BW728" s="27"/>
      <c r="BX728" s="27"/>
      <c r="BY728" s="27"/>
      <c r="BZ728" s="27"/>
      <c r="CA728" s="27"/>
      <c r="CB728" s="27"/>
    </row>
    <row r="729" spans="1:80" x14ac:dyDescent="0.25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AG729" s="27"/>
      <c r="AH729" s="27"/>
      <c r="AI729" s="27"/>
      <c r="AJ729" s="27"/>
      <c r="AK729" s="27"/>
      <c r="AL729" s="27"/>
      <c r="AM729" s="27"/>
      <c r="AN729" s="27"/>
      <c r="AO729" s="27"/>
      <c r="AP729" s="27"/>
      <c r="AQ729" s="27"/>
      <c r="AR729" s="27"/>
      <c r="AS729" s="27"/>
      <c r="AT729" s="27"/>
      <c r="AU729" s="27"/>
      <c r="AV729" s="27"/>
      <c r="AW729" s="27"/>
      <c r="AX729" s="27"/>
      <c r="AY729" s="27"/>
      <c r="AZ729" s="27"/>
      <c r="BA729" s="27"/>
      <c r="BB729" s="27"/>
      <c r="BC729" s="27"/>
      <c r="BD729" s="27"/>
      <c r="BE729" s="27"/>
      <c r="BF729" s="27"/>
      <c r="BG729" s="27"/>
      <c r="BH729" s="27"/>
      <c r="BI729" s="27"/>
      <c r="BJ729" s="27"/>
      <c r="BK729" s="27"/>
      <c r="BL729" s="27"/>
      <c r="BM729" s="27"/>
      <c r="BN729" s="27"/>
      <c r="BO729" s="27"/>
      <c r="BP729" s="27"/>
      <c r="BQ729" s="27"/>
      <c r="BR729" s="27"/>
      <c r="BS729" s="27"/>
      <c r="BT729" s="27"/>
      <c r="BU729" s="27"/>
      <c r="BV729" s="27"/>
      <c r="BW729" s="27"/>
      <c r="BX729" s="27"/>
      <c r="BY729" s="27"/>
      <c r="BZ729" s="27"/>
      <c r="CA729" s="27"/>
      <c r="CB729" s="27"/>
    </row>
    <row r="730" spans="1:80" x14ac:dyDescent="0.25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AG730" s="27"/>
      <c r="AH730" s="27"/>
      <c r="AI730" s="27"/>
      <c r="AJ730" s="27"/>
      <c r="AK730" s="27"/>
      <c r="AL730" s="27"/>
      <c r="AM730" s="27"/>
      <c r="AN730" s="27"/>
      <c r="AO730" s="27"/>
      <c r="AP730" s="27"/>
      <c r="AQ730" s="27"/>
      <c r="AR730" s="27"/>
      <c r="AS730" s="27"/>
      <c r="AT730" s="27"/>
      <c r="AU730" s="27"/>
      <c r="AV730" s="27"/>
      <c r="AW730" s="27"/>
      <c r="AX730" s="27"/>
      <c r="AY730" s="27"/>
      <c r="AZ730" s="27"/>
      <c r="BA730" s="27"/>
      <c r="BB730" s="27"/>
      <c r="BC730" s="27"/>
      <c r="BD730" s="27"/>
      <c r="BE730" s="27"/>
      <c r="BF730" s="27"/>
      <c r="BG730" s="27"/>
      <c r="BH730" s="27"/>
      <c r="BI730" s="27"/>
      <c r="BJ730" s="27"/>
      <c r="BK730" s="27"/>
      <c r="BL730" s="27"/>
      <c r="BM730" s="27"/>
      <c r="BN730" s="27"/>
      <c r="BO730" s="27"/>
      <c r="BP730" s="27"/>
      <c r="BQ730" s="27"/>
      <c r="BR730" s="27"/>
      <c r="BS730" s="27"/>
      <c r="BT730" s="27"/>
      <c r="BU730" s="27"/>
      <c r="BV730" s="27"/>
      <c r="BW730" s="27"/>
      <c r="BX730" s="27"/>
      <c r="BY730" s="27"/>
      <c r="BZ730" s="27"/>
      <c r="CA730" s="27"/>
      <c r="CB730" s="27"/>
    </row>
    <row r="731" spans="1:80" x14ac:dyDescent="0.25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AG731" s="27"/>
      <c r="AH731" s="27"/>
      <c r="AI731" s="27"/>
      <c r="AJ731" s="27"/>
      <c r="AK731" s="27"/>
      <c r="AL731" s="27"/>
      <c r="AM731" s="27"/>
      <c r="AN731" s="27"/>
      <c r="AO731" s="27"/>
      <c r="AP731" s="27"/>
      <c r="AQ731" s="27"/>
      <c r="AR731" s="27"/>
      <c r="AS731" s="27"/>
      <c r="AT731" s="27"/>
      <c r="AU731" s="27"/>
      <c r="AV731" s="27"/>
      <c r="AW731" s="27"/>
      <c r="AX731" s="27"/>
      <c r="AY731" s="27"/>
      <c r="AZ731" s="27"/>
      <c r="BA731" s="27"/>
      <c r="BB731" s="27"/>
      <c r="BC731" s="27"/>
      <c r="BD731" s="27"/>
      <c r="BE731" s="27"/>
      <c r="BF731" s="27"/>
      <c r="BG731" s="27"/>
      <c r="BH731" s="27"/>
      <c r="BI731" s="27"/>
      <c r="BJ731" s="27"/>
      <c r="BK731" s="27"/>
      <c r="BL731" s="27"/>
      <c r="BM731" s="27"/>
      <c r="BN731" s="27"/>
      <c r="BO731" s="27"/>
      <c r="BP731" s="27"/>
      <c r="BQ731" s="27"/>
      <c r="BR731" s="27"/>
      <c r="BS731" s="27"/>
      <c r="BT731" s="27"/>
      <c r="BU731" s="27"/>
      <c r="BV731" s="27"/>
      <c r="BW731" s="27"/>
      <c r="BX731" s="27"/>
      <c r="BY731" s="27"/>
      <c r="BZ731" s="27"/>
      <c r="CA731" s="27"/>
      <c r="CB731" s="27"/>
    </row>
    <row r="732" spans="1:80" x14ac:dyDescent="0.25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AG732" s="27"/>
      <c r="AH732" s="27"/>
      <c r="AI732" s="27"/>
      <c r="AJ732" s="27"/>
      <c r="AK732" s="27"/>
      <c r="AL732" s="27"/>
      <c r="AM732" s="27"/>
      <c r="AN732" s="27"/>
      <c r="AO732" s="27"/>
      <c r="AP732" s="27"/>
      <c r="AQ732" s="27"/>
      <c r="AR732" s="27"/>
      <c r="AS732" s="27"/>
      <c r="AT732" s="27"/>
      <c r="AU732" s="27"/>
      <c r="AV732" s="27"/>
      <c r="AW732" s="27"/>
      <c r="AX732" s="27"/>
      <c r="AY732" s="27"/>
      <c r="AZ732" s="27"/>
      <c r="BA732" s="27"/>
      <c r="BB732" s="27"/>
      <c r="BC732" s="27"/>
      <c r="BD732" s="27"/>
      <c r="BE732" s="27"/>
      <c r="BF732" s="27"/>
      <c r="BG732" s="27"/>
      <c r="BH732" s="27"/>
      <c r="BI732" s="27"/>
      <c r="BJ732" s="27"/>
      <c r="BK732" s="27"/>
      <c r="BL732" s="27"/>
      <c r="BM732" s="27"/>
      <c r="BN732" s="27"/>
      <c r="BO732" s="27"/>
      <c r="BP732" s="27"/>
      <c r="BQ732" s="27"/>
      <c r="BR732" s="27"/>
      <c r="BS732" s="27"/>
      <c r="BT732" s="27"/>
      <c r="BU732" s="27"/>
      <c r="BV732" s="27"/>
      <c r="BW732" s="27"/>
      <c r="BX732" s="27"/>
      <c r="BY732" s="27"/>
      <c r="BZ732" s="27"/>
      <c r="CA732" s="27"/>
      <c r="CB732" s="27"/>
    </row>
    <row r="733" spans="1:80" x14ac:dyDescent="0.25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AG733" s="27"/>
      <c r="AH733" s="27"/>
      <c r="AI733" s="27"/>
      <c r="AJ733" s="27"/>
      <c r="AK733" s="27"/>
      <c r="AL733" s="27"/>
      <c r="AM733" s="27"/>
      <c r="AN733" s="27"/>
      <c r="AO733" s="27"/>
      <c r="AP733" s="27"/>
      <c r="AQ733" s="27"/>
      <c r="AR733" s="27"/>
      <c r="AS733" s="27"/>
      <c r="AT733" s="27"/>
      <c r="AU733" s="27"/>
      <c r="AV733" s="27"/>
      <c r="AW733" s="27"/>
      <c r="AX733" s="27"/>
      <c r="AY733" s="27"/>
      <c r="AZ733" s="27"/>
      <c r="BA733" s="27"/>
      <c r="BB733" s="27"/>
      <c r="BC733" s="27"/>
      <c r="BD733" s="27"/>
      <c r="BE733" s="27"/>
      <c r="BF733" s="27"/>
      <c r="BG733" s="27"/>
      <c r="BH733" s="27"/>
      <c r="BI733" s="27"/>
      <c r="BJ733" s="27"/>
      <c r="BK733" s="27"/>
      <c r="BL733" s="27"/>
      <c r="BM733" s="27"/>
      <c r="BN733" s="27"/>
      <c r="BO733" s="27"/>
      <c r="BP733" s="27"/>
      <c r="BQ733" s="27"/>
      <c r="BR733" s="27"/>
      <c r="BS733" s="27"/>
      <c r="BT733" s="27"/>
      <c r="BU733" s="27"/>
      <c r="BV733" s="27"/>
      <c r="BW733" s="27"/>
      <c r="BX733" s="27"/>
      <c r="BY733" s="27"/>
      <c r="BZ733" s="27"/>
      <c r="CA733" s="27"/>
      <c r="CB733" s="27"/>
    </row>
    <row r="734" spans="1:80" x14ac:dyDescent="0.25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AG734" s="27"/>
      <c r="AH734" s="27"/>
      <c r="AI734" s="27"/>
      <c r="AJ734" s="27"/>
      <c r="AK734" s="27"/>
      <c r="AL734" s="27"/>
      <c r="AM734" s="27"/>
      <c r="AN734" s="27"/>
      <c r="AO734" s="27"/>
      <c r="AP734" s="27"/>
      <c r="AQ734" s="27"/>
      <c r="AR734" s="27"/>
      <c r="AS734" s="27"/>
      <c r="AT734" s="27"/>
      <c r="AU734" s="27"/>
      <c r="AV734" s="27"/>
      <c r="AW734" s="27"/>
      <c r="AX734" s="27"/>
      <c r="AY734" s="27"/>
      <c r="AZ734" s="27"/>
      <c r="BA734" s="27"/>
      <c r="BB734" s="27"/>
      <c r="BC734" s="27"/>
      <c r="BD734" s="27"/>
      <c r="BE734" s="27"/>
      <c r="BF734" s="27"/>
      <c r="BG734" s="27"/>
      <c r="BH734" s="27"/>
      <c r="BI734" s="27"/>
      <c r="BJ734" s="27"/>
      <c r="BK734" s="27"/>
      <c r="BL734" s="27"/>
      <c r="BM734" s="27"/>
      <c r="BN734" s="27"/>
      <c r="BO734" s="27"/>
      <c r="BP734" s="27"/>
      <c r="BQ734" s="27"/>
      <c r="BR734" s="27"/>
      <c r="BS734" s="27"/>
      <c r="BT734" s="27"/>
      <c r="BU734" s="27"/>
      <c r="BV734" s="27"/>
      <c r="BW734" s="27"/>
      <c r="BX734" s="27"/>
      <c r="BY734" s="27"/>
      <c r="BZ734" s="27"/>
      <c r="CA734" s="27"/>
      <c r="CB734" s="27"/>
    </row>
    <row r="735" spans="1:80" x14ac:dyDescent="0.25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AG735" s="27"/>
      <c r="AH735" s="27"/>
      <c r="AI735" s="27"/>
      <c r="AJ735" s="27"/>
      <c r="AK735" s="27"/>
      <c r="AL735" s="27"/>
      <c r="AM735" s="27"/>
      <c r="AN735" s="27"/>
      <c r="AO735" s="27"/>
      <c r="AP735" s="27"/>
      <c r="AQ735" s="27"/>
      <c r="AR735" s="27"/>
      <c r="AS735" s="27"/>
      <c r="AT735" s="27"/>
      <c r="AU735" s="27"/>
      <c r="AV735" s="27"/>
      <c r="AW735" s="27"/>
      <c r="AX735" s="27"/>
      <c r="AY735" s="27"/>
      <c r="AZ735" s="27"/>
      <c r="BA735" s="27"/>
      <c r="BB735" s="27"/>
      <c r="BC735" s="27"/>
      <c r="BD735" s="27"/>
      <c r="BE735" s="27"/>
      <c r="BF735" s="27"/>
      <c r="BG735" s="27"/>
      <c r="BH735" s="27"/>
      <c r="BI735" s="27"/>
      <c r="BJ735" s="27"/>
      <c r="BK735" s="27"/>
      <c r="BL735" s="27"/>
      <c r="BM735" s="27"/>
      <c r="BN735" s="27"/>
      <c r="BO735" s="27"/>
      <c r="BP735" s="27"/>
      <c r="BQ735" s="27"/>
      <c r="BR735" s="27"/>
      <c r="BS735" s="27"/>
      <c r="BT735" s="27"/>
      <c r="BU735" s="27"/>
      <c r="BV735" s="27"/>
      <c r="BW735" s="27"/>
      <c r="BX735" s="27"/>
      <c r="BY735" s="27"/>
      <c r="BZ735" s="27"/>
      <c r="CA735" s="27"/>
      <c r="CB735" s="27"/>
    </row>
    <row r="736" spans="1:80" x14ac:dyDescent="0.25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AG736" s="27"/>
      <c r="AH736" s="27"/>
      <c r="AI736" s="27"/>
      <c r="AJ736" s="27"/>
      <c r="AK736" s="27"/>
      <c r="AL736" s="27"/>
      <c r="AM736" s="27"/>
      <c r="AN736" s="27"/>
      <c r="AO736" s="27"/>
      <c r="AP736" s="27"/>
      <c r="AQ736" s="27"/>
      <c r="AR736" s="27"/>
      <c r="AS736" s="27"/>
      <c r="AT736" s="27"/>
      <c r="AU736" s="27"/>
      <c r="AV736" s="27"/>
      <c r="AW736" s="27"/>
      <c r="AX736" s="27"/>
      <c r="AY736" s="27"/>
      <c r="AZ736" s="27"/>
      <c r="BA736" s="27"/>
      <c r="BB736" s="27"/>
      <c r="BC736" s="27"/>
      <c r="BD736" s="27"/>
      <c r="BE736" s="27"/>
      <c r="BF736" s="27"/>
      <c r="BG736" s="27"/>
      <c r="BH736" s="27"/>
      <c r="BI736" s="27"/>
      <c r="BJ736" s="27"/>
      <c r="BK736" s="27"/>
      <c r="BL736" s="27"/>
      <c r="BM736" s="27"/>
      <c r="BN736" s="27"/>
      <c r="BO736" s="27"/>
      <c r="BP736" s="27"/>
      <c r="BQ736" s="27"/>
      <c r="BR736" s="27"/>
      <c r="BS736" s="27"/>
      <c r="BT736" s="27"/>
      <c r="BU736" s="27"/>
      <c r="BV736" s="27"/>
      <c r="BW736" s="27"/>
      <c r="BX736" s="27"/>
      <c r="BY736" s="27"/>
      <c r="BZ736" s="27"/>
      <c r="CA736" s="27"/>
      <c r="CB736" s="27"/>
    </row>
    <row r="737" spans="1:80" x14ac:dyDescent="0.25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AG737" s="27"/>
      <c r="AH737" s="27"/>
      <c r="AI737" s="27"/>
      <c r="AJ737" s="27"/>
      <c r="AK737" s="27"/>
      <c r="AL737" s="27"/>
      <c r="AM737" s="27"/>
      <c r="AN737" s="27"/>
      <c r="AO737" s="27"/>
      <c r="AP737" s="27"/>
      <c r="AQ737" s="27"/>
      <c r="AR737" s="27"/>
      <c r="AS737" s="27"/>
      <c r="AT737" s="27"/>
      <c r="AU737" s="27"/>
      <c r="AV737" s="27"/>
      <c r="AW737" s="27"/>
      <c r="AX737" s="27"/>
      <c r="AY737" s="27"/>
      <c r="AZ737" s="27"/>
      <c r="BA737" s="27"/>
      <c r="BB737" s="27"/>
      <c r="BC737" s="27"/>
      <c r="BD737" s="27"/>
      <c r="BE737" s="27"/>
      <c r="BF737" s="27"/>
      <c r="BG737" s="27"/>
      <c r="BH737" s="27"/>
      <c r="BI737" s="27"/>
      <c r="BJ737" s="27"/>
      <c r="BK737" s="27"/>
      <c r="BL737" s="27"/>
      <c r="BM737" s="27"/>
      <c r="BN737" s="27"/>
      <c r="BO737" s="27"/>
      <c r="BP737" s="27"/>
      <c r="BQ737" s="27"/>
      <c r="BR737" s="27"/>
      <c r="BS737" s="27"/>
      <c r="BT737" s="27"/>
      <c r="BU737" s="27"/>
      <c r="BV737" s="27"/>
      <c r="BW737" s="27"/>
      <c r="BX737" s="27"/>
      <c r="BY737" s="27"/>
      <c r="BZ737" s="27"/>
      <c r="CA737" s="27"/>
      <c r="CB737" s="27"/>
    </row>
    <row r="738" spans="1:80" x14ac:dyDescent="0.25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AG738" s="27"/>
      <c r="AH738" s="27"/>
      <c r="AI738" s="27"/>
      <c r="AJ738" s="27"/>
      <c r="AK738" s="27"/>
      <c r="AL738" s="27"/>
      <c r="AM738" s="27"/>
      <c r="AN738" s="27"/>
      <c r="AO738" s="27"/>
      <c r="AP738" s="27"/>
      <c r="AQ738" s="27"/>
      <c r="AR738" s="27"/>
      <c r="AS738" s="27"/>
      <c r="AT738" s="27"/>
      <c r="AU738" s="27"/>
      <c r="AV738" s="27"/>
      <c r="AW738" s="27"/>
      <c r="AX738" s="27"/>
      <c r="AY738" s="27"/>
      <c r="AZ738" s="27"/>
      <c r="BA738" s="27"/>
      <c r="BB738" s="27"/>
      <c r="BC738" s="27"/>
      <c r="BD738" s="27"/>
      <c r="BE738" s="27"/>
      <c r="BF738" s="27"/>
      <c r="BG738" s="27"/>
      <c r="BH738" s="27"/>
      <c r="BI738" s="27"/>
      <c r="BJ738" s="27"/>
      <c r="BK738" s="27"/>
      <c r="BL738" s="27"/>
      <c r="BM738" s="27"/>
      <c r="BN738" s="27"/>
      <c r="BO738" s="27"/>
      <c r="BP738" s="27"/>
      <c r="BQ738" s="27"/>
      <c r="BR738" s="27"/>
      <c r="BS738" s="27"/>
      <c r="BT738" s="27"/>
      <c r="BU738" s="27"/>
      <c r="BV738" s="27"/>
      <c r="BW738" s="27"/>
      <c r="BX738" s="27"/>
      <c r="BY738" s="27"/>
      <c r="BZ738" s="27"/>
      <c r="CA738" s="27"/>
      <c r="CB738" s="27"/>
    </row>
    <row r="739" spans="1:80" x14ac:dyDescent="0.25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AG739" s="27"/>
      <c r="AH739" s="27"/>
      <c r="AI739" s="27"/>
      <c r="AJ739" s="27"/>
      <c r="AK739" s="27"/>
      <c r="AL739" s="27"/>
      <c r="AM739" s="27"/>
      <c r="AN739" s="27"/>
      <c r="AO739" s="27"/>
      <c r="AP739" s="27"/>
      <c r="AQ739" s="27"/>
      <c r="AR739" s="27"/>
      <c r="AS739" s="27"/>
      <c r="AT739" s="27"/>
      <c r="AU739" s="27"/>
      <c r="AV739" s="27"/>
      <c r="AW739" s="27"/>
      <c r="AX739" s="27"/>
      <c r="AY739" s="27"/>
      <c r="AZ739" s="27"/>
      <c r="BA739" s="27"/>
      <c r="BB739" s="27"/>
      <c r="BC739" s="27"/>
      <c r="BD739" s="27"/>
      <c r="BE739" s="27"/>
      <c r="BF739" s="27"/>
      <c r="BG739" s="27"/>
      <c r="BH739" s="27"/>
      <c r="BI739" s="27"/>
      <c r="BJ739" s="27"/>
      <c r="BK739" s="27"/>
      <c r="BL739" s="27"/>
      <c r="BM739" s="27"/>
      <c r="BN739" s="27"/>
      <c r="BO739" s="27"/>
      <c r="BP739" s="27"/>
      <c r="BQ739" s="27"/>
      <c r="BR739" s="27"/>
      <c r="BS739" s="27"/>
      <c r="BT739" s="27"/>
      <c r="BU739" s="27"/>
      <c r="BV739" s="27"/>
      <c r="BW739" s="27"/>
      <c r="BX739" s="27"/>
      <c r="BY739" s="27"/>
      <c r="BZ739" s="27"/>
      <c r="CA739" s="27"/>
      <c r="CB739" s="27"/>
    </row>
    <row r="740" spans="1:80" x14ac:dyDescent="0.25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AG740" s="27"/>
      <c r="AH740" s="27"/>
      <c r="AI740" s="27"/>
      <c r="AJ740" s="27"/>
      <c r="AK740" s="27"/>
      <c r="AL740" s="27"/>
      <c r="AM740" s="27"/>
      <c r="AN740" s="27"/>
      <c r="AO740" s="27"/>
      <c r="AP740" s="27"/>
      <c r="AQ740" s="27"/>
      <c r="AR740" s="27"/>
      <c r="AS740" s="27"/>
      <c r="AT740" s="27"/>
      <c r="AU740" s="27"/>
      <c r="AV740" s="27"/>
      <c r="AW740" s="27"/>
      <c r="AX740" s="27"/>
      <c r="AY740" s="27"/>
      <c r="AZ740" s="27"/>
      <c r="BA740" s="27"/>
      <c r="BB740" s="27"/>
      <c r="BC740" s="27"/>
      <c r="BD740" s="27"/>
      <c r="BE740" s="27"/>
      <c r="BF740" s="27"/>
      <c r="BG740" s="27"/>
      <c r="BH740" s="27"/>
      <c r="BI740" s="27"/>
      <c r="BJ740" s="27"/>
      <c r="BK740" s="27"/>
      <c r="BL740" s="27"/>
      <c r="BM740" s="27"/>
      <c r="BN740" s="27"/>
      <c r="BO740" s="27"/>
      <c r="BP740" s="27"/>
      <c r="BQ740" s="27"/>
      <c r="BR740" s="27"/>
      <c r="BS740" s="27"/>
      <c r="BT740" s="27"/>
      <c r="BU740" s="27"/>
      <c r="BV740" s="27"/>
      <c r="BW740" s="27"/>
      <c r="BX740" s="27"/>
      <c r="BY740" s="27"/>
      <c r="BZ740" s="27"/>
      <c r="CA740" s="27"/>
      <c r="CB740" s="27"/>
    </row>
    <row r="741" spans="1:80" x14ac:dyDescent="0.25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AG741" s="27"/>
      <c r="AH741" s="27"/>
      <c r="AI741" s="27"/>
      <c r="AJ741" s="27"/>
      <c r="AK741" s="27"/>
      <c r="AL741" s="27"/>
      <c r="AM741" s="27"/>
      <c r="AN741" s="27"/>
      <c r="AO741" s="27"/>
      <c r="AP741" s="27"/>
      <c r="AQ741" s="27"/>
      <c r="AR741" s="27"/>
      <c r="AS741" s="27"/>
      <c r="AT741" s="27"/>
      <c r="AU741" s="27"/>
      <c r="AV741" s="27"/>
      <c r="AW741" s="27"/>
      <c r="AX741" s="27"/>
      <c r="AY741" s="27"/>
      <c r="AZ741" s="27"/>
      <c r="BA741" s="27"/>
      <c r="BB741" s="27"/>
      <c r="BC741" s="27"/>
      <c r="BD741" s="27"/>
      <c r="BE741" s="27"/>
      <c r="BF741" s="27"/>
      <c r="BG741" s="27"/>
      <c r="BH741" s="27"/>
      <c r="BI741" s="27"/>
      <c r="BJ741" s="27"/>
      <c r="BK741" s="27"/>
      <c r="BL741" s="27"/>
      <c r="BM741" s="27"/>
      <c r="BN741" s="27"/>
      <c r="BO741" s="27"/>
      <c r="BP741" s="27"/>
      <c r="BQ741" s="27"/>
      <c r="BR741" s="27"/>
      <c r="BS741" s="27"/>
      <c r="BT741" s="27"/>
      <c r="BU741" s="27"/>
      <c r="BV741" s="27"/>
      <c r="BW741" s="27"/>
      <c r="BX741" s="27"/>
      <c r="BY741" s="27"/>
      <c r="BZ741" s="27"/>
      <c r="CA741" s="27"/>
      <c r="CB741" s="27"/>
    </row>
    <row r="742" spans="1:80" x14ac:dyDescent="0.25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AG742" s="27"/>
      <c r="AH742" s="27"/>
      <c r="AI742" s="27"/>
      <c r="AJ742" s="27"/>
      <c r="AK742" s="27"/>
      <c r="AL742" s="27"/>
      <c r="AM742" s="27"/>
      <c r="AN742" s="27"/>
      <c r="AO742" s="27"/>
      <c r="AP742" s="27"/>
      <c r="AQ742" s="27"/>
      <c r="AR742" s="27"/>
      <c r="AS742" s="27"/>
      <c r="AT742" s="27"/>
      <c r="AU742" s="27"/>
      <c r="AV742" s="27"/>
      <c r="AW742" s="27"/>
      <c r="AX742" s="27"/>
      <c r="AY742" s="27"/>
      <c r="AZ742" s="27"/>
      <c r="BA742" s="27"/>
      <c r="BB742" s="27"/>
      <c r="BC742" s="27"/>
      <c r="BD742" s="27"/>
      <c r="BE742" s="27"/>
      <c r="BF742" s="27"/>
      <c r="BG742" s="27"/>
      <c r="BH742" s="27"/>
      <c r="BI742" s="27"/>
      <c r="BJ742" s="27"/>
      <c r="BK742" s="27"/>
      <c r="BL742" s="27"/>
      <c r="BM742" s="27"/>
      <c r="BN742" s="27"/>
      <c r="BO742" s="27"/>
      <c r="BP742" s="27"/>
      <c r="BQ742" s="27"/>
      <c r="BR742" s="27"/>
      <c r="BS742" s="27"/>
      <c r="BT742" s="27"/>
      <c r="BU742" s="27"/>
      <c r="BV742" s="27"/>
      <c r="BW742" s="27"/>
      <c r="BX742" s="27"/>
      <c r="BY742" s="27"/>
      <c r="BZ742" s="27"/>
      <c r="CA742" s="27"/>
      <c r="CB742" s="27"/>
    </row>
    <row r="743" spans="1:80" x14ac:dyDescent="0.25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AG743" s="27"/>
      <c r="AH743" s="27"/>
      <c r="AI743" s="27"/>
      <c r="AJ743" s="27"/>
      <c r="AK743" s="27"/>
      <c r="AL743" s="27"/>
      <c r="AM743" s="27"/>
      <c r="AN743" s="27"/>
      <c r="AO743" s="27"/>
      <c r="AP743" s="27"/>
      <c r="AQ743" s="27"/>
      <c r="AR743" s="27"/>
      <c r="AS743" s="27"/>
      <c r="AT743" s="27"/>
      <c r="AU743" s="27"/>
      <c r="AV743" s="27"/>
      <c r="AW743" s="27"/>
      <c r="AX743" s="27"/>
      <c r="AY743" s="27"/>
      <c r="AZ743" s="27"/>
      <c r="BA743" s="27"/>
      <c r="BB743" s="27"/>
      <c r="BC743" s="27"/>
      <c r="BD743" s="27"/>
      <c r="BE743" s="27"/>
      <c r="BF743" s="27"/>
      <c r="BG743" s="27"/>
      <c r="BH743" s="27"/>
      <c r="BI743" s="27"/>
      <c r="BJ743" s="27"/>
      <c r="BK743" s="27"/>
      <c r="BL743" s="27"/>
      <c r="BM743" s="27"/>
      <c r="BN743" s="27"/>
      <c r="BO743" s="27"/>
      <c r="BP743" s="27"/>
      <c r="BQ743" s="27"/>
      <c r="BR743" s="27"/>
      <c r="BS743" s="27"/>
      <c r="BT743" s="27"/>
      <c r="BU743" s="27"/>
      <c r="BV743" s="27"/>
      <c r="BW743" s="27"/>
      <c r="BX743" s="27"/>
      <c r="BY743" s="27"/>
      <c r="BZ743" s="27"/>
      <c r="CA743" s="27"/>
      <c r="CB743" s="27"/>
    </row>
    <row r="744" spans="1:80" x14ac:dyDescent="0.25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AG744" s="27"/>
      <c r="AH744" s="27"/>
      <c r="AI744" s="27"/>
      <c r="AJ744" s="27"/>
      <c r="AK744" s="27"/>
      <c r="AL744" s="27"/>
      <c r="AM744" s="27"/>
      <c r="AN744" s="27"/>
      <c r="AO744" s="27"/>
      <c r="AP744" s="27"/>
      <c r="AQ744" s="27"/>
      <c r="AR744" s="27"/>
      <c r="AS744" s="27"/>
      <c r="AT744" s="27"/>
      <c r="AU744" s="27"/>
      <c r="AV744" s="27"/>
      <c r="AW744" s="27"/>
      <c r="AX744" s="27"/>
      <c r="AY744" s="27"/>
      <c r="AZ744" s="27"/>
      <c r="BA744" s="27"/>
      <c r="BB744" s="27"/>
      <c r="BC744" s="27"/>
      <c r="BD744" s="27"/>
      <c r="BE744" s="27"/>
      <c r="BF744" s="27"/>
      <c r="BG744" s="27"/>
      <c r="BH744" s="27"/>
      <c r="BI744" s="27"/>
      <c r="BJ744" s="27"/>
      <c r="BK744" s="27"/>
      <c r="BL744" s="27"/>
      <c r="BM744" s="27"/>
      <c r="BN744" s="27"/>
      <c r="BO744" s="27"/>
      <c r="BP744" s="27"/>
      <c r="BQ744" s="27"/>
      <c r="BR744" s="27"/>
      <c r="BS744" s="27"/>
      <c r="BT744" s="27"/>
      <c r="BU744" s="27"/>
      <c r="BV744" s="27"/>
      <c r="BW744" s="27"/>
      <c r="BX744" s="27"/>
      <c r="BY744" s="27"/>
      <c r="BZ744" s="27"/>
      <c r="CA744" s="27"/>
      <c r="CB744" s="27"/>
    </row>
    <row r="745" spans="1:80" x14ac:dyDescent="0.25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AG745" s="27"/>
      <c r="AH745" s="27"/>
      <c r="AI745" s="27"/>
      <c r="AJ745" s="27"/>
      <c r="AK745" s="27"/>
      <c r="AL745" s="27"/>
      <c r="AM745" s="27"/>
      <c r="AN745" s="27"/>
      <c r="AO745" s="27"/>
      <c r="AP745" s="27"/>
      <c r="AQ745" s="27"/>
      <c r="AR745" s="27"/>
      <c r="AS745" s="27"/>
      <c r="AT745" s="27"/>
      <c r="AU745" s="27"/>
      <c r="AV745" s="27"/>
      <c r="AW745" s="27"/>
      <c r="AX745" s="27"/>
      <c r="AY745" s="27"/>
      <c r="AZ745" s="27"/>
      <c r="BA745" s="27"/>
      <c r="BB745" s="27"/>
      <c r="BC745" s="27"/>
      <c r="BD745" s="27"/>
      <c r="BE745" s="27"/>
      <c r="BF745" s="27"/>
      <c r="BG745" s="27"/>
      <c r="BH745" s="27"/>
      <c r="BI745" s="27"/>
      <c r="BJ745" s="27"/>
      <c r="BK745" s="27"/>
      <c r="BL745" s="27"/>
      <c r="BM745" s="27"/>
      <c r="BN745" s="27"/>
      <c r="BO745" s="27"/>
      <c r="BP745" s="27"/>
      <c r="BQ745" s="27"/>
      <c r="BR745" s="27"/>
      <c r="BS745" s="27"/>
      <c r="BT745" s="27"/>
      <c r="BU745" s="27"/>
      <c r="BV745" s="27"/>
      <c r="BW745" s="27"/>
      <c r="BX745" s="27"/>
      <c r="BY745" s="27"/>
      <c r="BZ745" s="27"/>
      <c r="CA745" s="27"/>
      <c r="CB745" s="27"/>
    </row>
    <row r="746" spans="1:80" x14ac:dyDescent="0.25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AG746" s="27"/>
      <c r="AH746" s="27"/>
      <c r="AI746" s="27"/>
      <c r="AJ746" s="27"/>
      <c r="AK746" s="27"/>
      <c r="AL746" s="27"/>
      <c r="AM746" s="27"/>
      <c r="AN746" s="27"/>
      <c r="AO746" s="27"/>
      <c r="AP746" s="27"/>
      <c r="AQ746" s="27"/>
      <c r="AR746" s="27"/>
      <c r="AS746" s="27"/>
      <c r="AT746" s="27"/>
      <c r="AU746" s="27"/>
      <c r="AV746" s="27"/>
      <c r="AW746" s="27"/>
      <c r="AX746" s="27"/>
      <c r="AY746" s="27"/>
      <c r="AZ746" s="27"/>
      <c r="BA746" s="27"/>
      <c r="BB746" s="27"/>
      <c r="BC746" s="27"/>
      <c r="BD746" s="27"/>
      <c r="BE746" s="27"/>
      <c r="BF746" s="27"/>
      <c r="BG746" s="27"/>
      <c r="BH746" s="27"/>
      <c r="BI746" s="27"/>
      <c r="BJ746" s="27"/>
      <c r="BK746" s="27"/>
      <c r="BL746" s="27"/>
      <c r="BM746" s="27"/>
      <c r="BN746" s="27"/>
      <c r="BO746" s="27"/>
      <c r="BP746" s="27"/>
      <c r="BQ746" s="27"/>
      <c r="BR746" s="27"/>
      <c r="BS746" s="27"/>
      <c r="BT746" s="27"/>
      <c r="BU746" s="27"/>
      <c r="BV746" s="27"/>
      <c r="BW746" s="27"/>
      <c r="BX746" s="27"/>
      <c r="BY746" s="27"/>
      <c r="BZ746" s="27"/>
      <c r="CA746" s="27"/>
      <c r="CB746" s="27"/>
    </row>
    <row r="747" spans="1:80" x14ac:dyDescent="0.25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AG747" s="27"/>
      <c r="AH747" s="27"/>
      <c r="AI747" s="27"/>
      <c r="AJ747" s="27"/>
      <c r="AK747" s="27"/>
      <c r="AL747" s="27"/>
      <c r="AM747" s="27"/>
      <c r="AN747" s="27"/>
      <c r="AO747" s="27"/>
      <c r="AP747" s="27"/>
      <c r="AQ747" s="27"/>
      <c r="AR747" s="27"/>
      <c r="AS747" s="27"/>
      <c r="AT747" s="27"/>
      <c r="AU747" s="27"/>
      <c r="AV747" s="27"/>
      <c r="AW747" s="27"/>
      <c r="AX747" s="27"/>
      <c r="AY747" s="27"/>
      <c r="AZ747" s="27"/>
      <c r="BA747" s="27"/>
      <c r="BB747" s="27"/>
      <c r="BC747" s="27"/>
      <c r="BD747" s="27"/>
      <c r="BE747" s="27"/>
      <c r="BF747" s="27"/>
      <c r="BG747" s="27"/>
      <c r="BH747" s="27"/>
      <c r="BI747" s="27"/>
      <c r="BJ747" s="27"/>
      <c r="BK747" s="27"/>
      <c r="BL747" s="27"/>
      <c r="BM747" s="27"/>
      <c r="BN747" s="27"/>
      <c r="BO747" s="27"/>
      <c r="BP747" s="27"/>
      <c r="BQ747" s="27"/>
      <c r="BR747" s="27"/>
      <c r="BS747" s="27"/>
      <c r="BT747" s="27"/>
      <c r="BU747" s="27"/>
      <c r="BV747" s="27"/>
      <c r="BW747" s="27"/>
      <c r="BX747" s="27"/>
      <c r="BY747" s="27"/>
      <c r="BZ747" s="27"/>
      <c r="CA747" s="27"/>
      <c r="CB747" s="27"/>
    </row>
    <row r="748" spans="1:80" x14ac:dyDescent="0.25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AG748" s="27"/>
      <c r="AH748" s="27"/>
      <c r="AI748" s="27"/>
      <c r="AJ748" s="27"/>
      <c r="AK748" s="27"/>
      <c r="AL748" s="27"/>
      <c r="AM748" s="27"/>
      <c r="AN748" s="27"/>
      <c r="AO748" s="27"/>
      <c r="AP748" s="27"/>
      <c r="AQ748" s="27"/>
      <c r="AR748" s="27"/>
      <c r="AS748" s="27"/>
      <c r="AT748" s="27"/>
      <c r="AU748" s="27"/>
      <c r="AV748" s="27"/>
      <c r="AW748" s="27"/>
      <c r="AX748" s="27"/>
      <c r="AY748" s="27"/>
      <c r="AZ748" s="27"/>
      <c r="BA748" s="27"/>
      <c r="BB748" s="27"/>
      <c r="BC748" s="27"/>
      <c r="BD748" s="27"/>
      <c r="BE748" s="27"/>
      <c r="BF748" s="27"/>
      <c r="BG748" s="27"/>
      <c r="BH748" s="27"/>
      <c r="BI748" s="27"/>
      <c r="BJ748" s="27"/>
      <c r="BK748" s="27"/>
      <c r="BL748" s="27"/>
      <c r="BM748" s="27"/>
      <c r="BN748" s="27"/>
      <c r="BO748" s="27"/>
      <c r="BP748" s="27"/>
      <c r="BQ748" s="27"/>
      <c r="BR748" s="27"/>
      <c r="BS748" s="27"/>
      <c r="BT748" s="27"/>
      <c r="BU748" s="27"/>
      <c r="BV748" s="27"/>
      <c r="BW748" s="27"/>
      <c r="BX748" s="27"/>
      <c r="BY748" s="27"/>
      <c r="BZ748" s="27"/>
      <c r="CA748" s="27"/>
      <c r="CB748" s="27"/>
    </row>
    <row r="749" spans="1:80" x14ac:dyDescent="0.25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AG749" s="27"/>
      <c r="AH749" s="27"/>
      <c r="AI749" s="27"/>
      <c r="AJ749" s="27"/>
      <c r="AK749" s="27"/>
      <c r="AL749" s="27"/>
      <c r="AM749" s="27"/>
      <c r="AN749" s="27"/>
      <c r="AO749" s="27"/>
      <c r="AP749" s="27"/>
      <c r="AQ749" s="27"/>
      <c r="AR749" s="27"/>
      <c r="AS749" s="27"/>
      <c r="AT749" s="27"/>
      <c r="AU749" s="27"/>
      <c r="AV749" s="27"/>
      <c r="AW749" s="27"/>
      <c r="AX749" s="27"/>
      <c r="AY749" s="27"/>
      <c r="AZ749" s="27"/>
      <c r="BA749" s="27"/>
      <c r="BB749" s="27"/>
      <c r="BC749" s="27"/>
      <c r="BD749" s="27"/>
      <c r="BE749" s="27"/>
      <c r="BF749" s="27"/>
      <c r="BG749" s="27"/>
      <c r="BH749" s="27"/>
      <c r="BI749" s="27"/>
      <c r="BJ749" s="27"/>
      <c r="BK749" s="27"/>
      <c r="BL749" s="27"/>
      <c r="BM749" s="27"/>
      <c r="BN749" s="27"/>
      <c r="BO749" s="27"/>
      <c r="BP749" s="27"/>
      <c r="BQ749" s="27"/>
      <c r="BR749" s="27"/>
      <c r="BS749" s="27"/>
      <c r="BT749" s="27"/>
      <c r="BU749" s="27"/>
      <c r="BV749" s="27"/>
      <c r="BW749" s="27"/>
      <c r="BX749" s="27"/>
      <c r="BY749" s="27"/>
      <c r="BZ749" s="27"/>
      <c r="CA749" s="27"/>
      <c r="CB749" s="27"/>
    </row>
    <row r="750" spans="1:80" x14ac:dyDescent="0.25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AG750" s="27"/>
      <c r="AH750" s="27"/>
      <c r="AI750" s="27"/>
      <c r="AJ750" s="27"/>
      <c r="AK750" s="27"/>
      <c r="AL750" s="27"/>
      <c r="AM750" s="27"/>
      <c r="AN750" s="27"/>
      <c r="AO750" s="27"/>
      <c r="AP750" s="27"/>
      <c r="AQ750" s="27"/>
      <c r="AR750" s="27"/>
      <c r="AS750" s="27"/>
      <c r="AT750" s="27"/>
      <c r="AU750" s="27"/>
      <c r="AV750" s="27"/>
      <c r="AW750" s="27"/>
      <c r="AX750" s="27"/>
      <c r="AY750" s="27"/>
      <c r="AZ750" s="27"/>
      <c r="BA750" s="27"/>
      <c r="BB750" s="27"/>
      <c r="BC750" s="27"/>
      <c r="BD750" s="27"/>
      <c r="BE750" s="27"/>
      <c r="BF750" s="27"/>
      <c r="BG750" s="27"/>
      <c r="BH750" s="27"/>
      <c r="BI750" s="27"/>
      <c r="BJ750" s="27"/>
      <c r="BK750" s="27"/>
      <c r="BL750" s="27"/>
      <c r="BM750" s="27"/>
      <c r="BN750" s="27"/>
      <c r="BO750" s="27"/>
      <c r="BP750" s="27"/>
      <c r="BQ750" s="27"/>
      <c r="BR750" s="27"/>
      <c r="BS750" s="27"/>
      <c r="BT750" s="27"/>
      <c r="BU750" s="27"/>
      <c r="BV750" s="27"/>
      <c r="BW750" s="27"/>
      <c r="BX750" s="27"/>
      <c r="BY750" s="27"/>
      <c r="BZ750" s="27"/>
      <c r="CA750" s="27"/>
      <c r="CB750" s="27"/>
    </row>
    <row r="751" spans="1:80" x14ac:dyDescent="0.25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AG751" s="27"/>
      <c r="AH751" s="27"/>
      <c r="AI751" s="27"/>
      <c r="AJ751" s="27"/>
      <c r="AK751" s="27"/>
      <c r="AL751" s="27"/>
      <c r="AM751" s="27"/>
      <c r="AN751" s="27"/>
      <c r="AO751" s="27"/>
      <c r="AP751" s="27"/>
      <c r="AQ751" s="27"/>
      <c r="AR751" s="27"/>
      <c r="AS751" s="27"/>
      <c r="AT751" s="27"/>
      <c r="AU751" s="27"/>
      <c r="AV751" s="27"/>
      <c r="AW751" s="27"/>
      <c r="AX751" s="27"/>
      <c r="AY751" s="27"/>
      <c r="AZ751" s="27"/>
      <c r="BA751" s="27"/>
      <c r="BB751" s="27"/>
      <c r="BC751" s="27"/>
      <c r="BD751" s="27"/>
      <c r="BE751" s="27"/>
      <c r="BF751" s="27"/>
      <c r="BG751" s="27"/>
      <c r="BH751" s="27"/>
      <c r="BI751" s="27"/>
      <c r="BJ751" s="27"/>
      <c r="BK751" s="27"/>
      <c r="BL751" s="27"/>
      <c r="BM751" s="27"/>
      <c r="BN751" s="27"/>
      <c r="BO751" s="27"/>
      <c r="BP751" s="27"/>
      <c r="BQ751" s="27"/>
      <c r="BR751" s="27"/>
      <c r="BS751" s="27"/>
      <c r="BT751" s="27"/>
      <c r="BU751" s="27"/>
      <c r="BV751" s="27"/>
      <c r="BW751" s="27"/>
      <c r="BX751" s="27"/>
      <c r="BY751" s="27"/>
      <c r="BZ751" s="27"/>
      <c r="CA751" s="27"/>
      <c r="CB751" s="27"/>
    </row>
    <row r="752" spans="1:80" x14ac:dyDescent="0.25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AG752" s="27"/>
      <c r="AH752" s="27"/>
      <c r="AI752" s="27"/>
      <c r="AJ752" s="27"/>
      <c r="AK752" s="27"/>
      <c r="AL752" s="27"/>
      <c r="AM752" s="27"/>
      <c r="AN752" s="27"/>
      <c r="AO752" s="27"/>
      <c r="AP752" s="27"/>
      <c r="AQ752" s="27"/>
      <c r="AR752" s="27"/>
      <c r="AS752" s="27"/>
      <c r="AT752" s="27"/>
      <c r="AU752" s="27"/>
      <c r="AV752" s="27"/>
      <c r="AW752" s="27"/>
      <c r="AX752" s="27"/>
      <c r="AY752" s="27"/>
      <c r="AZ752" s="27"/>
      <c r="BA752" s="27"/>
      <c r="BB752" s="27"/>
      <c r="BC752" s="27"/>
      <c r="BD752" s="27"/>
      <c r="BE752" s="27"/>
      <c r="BF752" s="27"/>
      <c r="BG752" s="27"/>
      <c r="BH752" s="27"/>
      <c r="BI752" s="27"/>
      <c r="BJ752" s="27"/>
      <c r="BK752" s="27"/>
      <c r="BL752" s="27"/>
      <c r="BM752" s="27"/>
      <c r="BN752" s="27"/>
      <c r="BO752" s="27"/>
      <c r="BP752" s="27"/>
      <c r="BQ752" s="27"/>
      <c r="BR752" s="27"/>
      <c r="BS752" s="27"/>
      <c r="BT752" s="27"/>
      <c r="BU752" s="27"/>
      <c r="BV752" s="27"/>
      <c r="BW752" s="27"/>
      <c r="BX752" s="27"/>
      <c r="BY752" s="27"/>
      <c r="BZ752" s="27"/>
      <c r="CA752" s="27"/>
      <c r="CB752" s="27"/>
    </row>
    <row r="753" spans="1:80" x14ac:dyDescent="0.25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AG753" s="27"/>
      <c r="AH753" s="27"/>
      <c r="AI753" s="27"/>
      <c r="AJ753" s="27"/>
      <c r="AK753" s="27"/>
      <c r="AL753" s="27"/>
      <c r="AM753" s="27"/>
      <c r="AN753" s="27"/>
      <c r="AO753" s="27"/>
      <c r="AP753" s="27"/>
      <c r="AQ753" s="27"/>
      <c r="AR753" s="27"/>
      <c r="AS753" s="27"/>
      <c r="AT753" s="27"/>
      <c r="AU753" s="27"/>
      <c r="AV753" s="27"/>
      <c r="AW753" s="27"/>
      <c r="AX753" s="27"/>
      <c r="AY753" s="27"/>
      <c r="AZ753" s="27"/>
      <c r="BA753" s="27"/>
      <c r="BB753" s="27"/>
      <c r="BC753" s="27"/>
      <c r="BD753" s="27"/>
      <c r="BE753" s="27"/>
      <c r="BF753" s="27"/>
      <c r="BG753" s="27"/>
      <c r="BH753" s="27"/>
      <c r="BI753" s="27"/>
      <c r="BJ753" s="27"/>
      <c r="BK753" s="27"/>
      <c r="BL753" s="27"/>
      <c r="BM753" s="27"/>
      <c r="BN753" s="27"/>
      <c r="BO753" s="27"/>
      <c r="BP753" s="27"/>
      <c r="BQ753" s="27"/>
      <c r="BR753" s="27"/>
      <c r="BS753" s="27"/>
      <c r="BT753" s="27"/>
      <c r="BU753" s="27"/>
      <c r="BV753" s="27"/>
      <c r="BW753" s="27"/>
      <c r="BX753" s="27"/>
      <c r="BY753" s="27"/>
      <c r="BZ753" s="27"/>
      <c r="CA753" s="27"/>
      <c r="CB753" s="27"/>
    </row>
    <row r="754" spans="1:80" x14ac:dyDescent="0.25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AG754" s="27"/>
      <c r="AH754" s="27"/>
      <c r="AI754" s="27"/>
      <c r="AJ754" s="27"/>
      <c r="AK754" s="27"/>
      <c r="AL754" s="27"/>
      <c r="AM754" s="27"/>
      <c r="AN754" s="27"/>
      <c r="AO754" s="27"/>
      <c r="AP754" s="27"/>
      <c r="AQ754" s="27"/>
      <c r="AR754" s="27"/>
      <c r="AS754" s="27"/>
      <c r="AT754" s="27"/>
      <c r="AU754" s="27"/>
      <c r="AV754" s="27"/>
      <c r="AW754" s="27"/>
      <c r="AX754" s="27"/>
      <c r="AY754" s="27"/>
      <c r="AZ754" s="27"/>
      <c r="BA754" s="27"/>
      <c r="BB754" s="27"/>
      <c r="BC754" s="27"/>
      <c r="BD754" s="27"/>
      <c r="BE754" s="27"/>
      <c r="BF754" s="27"/>
      <c r="BG754" s="27"/>
      <c r="BH754" s="27"/>
      <c r="BI754" s="27"/>
      <c r="BJ754" s="27"/>
      <c r="BK754" s="27"/>
      <c r="BL754" s="27"/>
      <c r="BM754" s="27"/>
      <c r="BN754" s="27"/>
      <c r="BO754" s="27"/>
      <c r="BP754" s="27"/>
      <c r="BQ754" s="27"/>
      <c r="BR754" s="27"/>
      <c r="BS754" s="27"/>
      <c r="BT754" s="27"/>
      <c r="BU754" s="27"/>
      <c r="BV754" s="27"/>
      <c r="BW754" s="27"/>
      <c r="BX754" s="27"/>
      <c r="BY754" s="27"/>
      <c r="BZ754" s="27"/>
      <c r="CA754" s="27"/>
      <c r="CB754" s="27"/>
    </row>
    <row r="755" spans="1:80" x14ac:dyDescent="0.25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AG755" s="27"/>
      <c r="AH755" s="27"/>
      <c r="AI755" s="27"/>
      <c r="AJ755" s="27"/>
      <c r="AK755" s="27"/>
      <c r="AL755" s="27"/>
      <c r="AM755" s="27"/>
      <c r="AN755" s="27"/>
      <c r="AO755" s="27"/>
      <c r="AP755" s="27"/>
      <c r="AQ755" s="27"/>
      <c r="AR755" s="27"/>
      <c r="AS755" s="27"/>
      <c r="AT755" s="27"/>
      <c r="AU755" s="27"/>
      <c r="AV755" s="27"/>
      <c r="AW755" s="27"/>
      <c r="AX755" s="27"/>
      <c r="AY755" s="27"/>
      <c r="AZ755" s="27"/>
      <c r="BA755" s="27"/>
      <c r="BB755" s="27"/>
      <c r="BC755" s="27"/>
      <c r="BD755" s="27"/>
      <c r="BE755" s="27"/>
      <c r="BF755" s="27"/>
      <c r="BG755" s="27"/>
      <c r="BH755" s="27"/>
      <c r="BI755" s="27"/>
      <c r="BJ755" s="27"/>
      <c r="BK755" s="27"/>
      <c r="BL755" s="27"/>
      <c r="BM755" s="27"/>
      <c r="BN755" s="27"/>
      <c r="BO755" s="27"/>
      <c r="BP755" s="27"/>
      <c r="BQ755" s="27"/>
      <c r="BR755" s="27"/>
      <c r="BS755" s="27"/>
      <c r="BT755" s="27"/>
      <c r="BU755" s="27"/>
      <c r="BV755" s="27"/>
      <c r="BW755" s="27"/>
      <c r="BX755" s="27"/>
      <c r="BY755" s="27"/>
      <c r="BZ755" s="27"/>
      <c r="CA755" s="27"/>
      <c r="CB755" s="27"/>
    </row>
    <row r="756" spans="1:80" x14ac:dyDescent="0.25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AG756" s="27"/>
      <c r="AH756" s="27"/>
      <c r="AI756" s="27"/>
      <c r="AJ756" s="27"/>
      <c r="AK756" s="27"/>
      <c r="AL756" s="27"/>
      <c r="AM756" s="27"/>
      <c r="AN756" s="27"/>
      <c r="AO756" s="27"/>
      <c r="AP756" s="27"/>
      <c r="AQ756" s="27"/>
      <c r="AR756" s="27"/>
      <c r="AS756" s="27"/>
      <c r="AT756" s="27"/>
      <c r="AU756" s="27"/>
      <c r="AV756" s="27"/>
      <c r="AW756" s="27"/>
      <c r="AX756" s="27"/>
      <c r="AY756" s="27"/>
      <c r="AZ756" s="27"/>
      <c r="BA756" s="27"/>
      <c r="BB756" s="27"/>
      <c r="BC756" s="27"/>
      <c r="BD756" s="27"/>
      <c r="BE756" s="27"/>
      <c r="BF756" s="27"/>
      <c r="BG756" s="27"/>
      <c r="BH756" s="27"/>
      <c r="BI756" s="27"/>
      <c r="BJ756" s="27"/>
      <c r="BK756" s="27"/>
      <c r="BL756" s="27"/>
      <c r="BM756" s="27"/>
      <c r="BN756" s="27"/>
      <c r="BO756" s="27"/>
      <c r="BP756" s="27"/>
      <c r="BQ756" s="27"/>
      <c r="BR756" s="27"/>
      <c r="BS756" s="27"/>
      <c r="BT756" s="27"/>
      <c r="BU756" s="27"/>
      <c r="BV756" s="27"/>
      <c r="BW756" s="27"/>
      <c r="BX756" s="27"/>
      <c r="BY756" s="27"/>
      <c r="BZ756" s="27"/>
      <c r="CA756" s="27"/>
      <c r="CB756" s="27"/>
    </row>
    <row r="757" spans="1:80" x14ac:dyDescent="0.25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AG757" s="27"/>
      <c r="AH757" s="27"/>
      <c r="AI757" s="27"/>
      <c r="AJ757" s="27"/>
      <c r="AK757" s="27"/>
      <c r="AL757" s="27"/>
      <c r="AM757" s="27"/>
      <c r="AN757" s="27"/>
      <c r="AO757" s="27"/>
      <c r="AP757" s="27"/>
      <c r="AQ757" s="27"/>
      <c r="AR757" s="27"/>
      <c r="AS757" s="27"/>
      <c r="AT757" s="27"/>
      <c r="AU757" s="27"/>
      <c r="AV757" s="27"/>
      <c r="AW757" s="27"/>
      <c r="AX757" s="27"/>
      <c r="AY757" s="27"/>
      <c r="AZ757" s="27"/>
      <c r="BA757" s="27"/>
      <c r="BB757" s="27"/>
      <c r="BC757" s="27"/>
      <c r="BD757" s="27"/>
      <c r="BE757" s="27"/>
      <c r="BF757" s="27"/>
      <c r="BG757" s="27"/>
      <c r="BH757" s="27"/>
      <c r="BI757" s="27"/>
      <c r="BJ757" s="27"/>
      <c r="BK757" s="27"/>
      <c r="BL757" s="27"/>
      <c r="BM757" s="27"/>
      <c r="BN757" s="27"/>
      <c r="BO757" s="27"/>
      <c r="BP757" s="27"/>
      <c r="BQ757" s="27"/>
      <c r="BR757" s="27"/>
      <c r="BS757" s="27"/>
      <c r="BT757" s="27"/>
      <c r="BU757" s="27"/>
      <c r="BV757" s="27"/>
      <c r="BW757" s="27"/>
      <c r="BX757" s="27"/>
      <c r="BY757" s="27"/>
      <c r="BZ757" s="27"/>
      <c r="CA757" s="27"/>
      <c r="CB757" s="27"/>
    </row>
    <row r="758" spans="1:80" x14ac:dyDescent="0.25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AG758" s="27"/>
      <c r="AH758" s="27"/>
      <c r="AI758" s="27"/>
      <c r="AJ758" s="27"/>
      <c r="AK758" s="27"/>
      <c r="AL758" s="27"/>
      <c r="AM758" s="27"/>
      <c r="AN758" s="27"/>
      <c r="AO758" s="27"/>
      <c r="AP758" s="27"/>
      <c r="AQ758" s="27"/>
      <c r="AR758" s="27"/>
      <c r="AS758" s="27"/>
      <c r="AT758" s="27"/>
      <c r="AU758" s="27"/>
      <c r="AV758" s="27"/>
      <c r="AW758" s="27"/>
      <c r="AX758" s="27"/>
      <c r="AY758" s="27"/>
      <c r="AZ758" s="27"/>
      <c r="BA758" s="27"/>
      <c r="BB758" s="27"/>
      <c r="BC758" s="27"/>
      <c r="BD758" s="27"/>
      <c r="BE758" s="27"/>
      <c r="BF758" s="27"/>
      <c r="BG758" s="27"/>
      <c r="BH758" s="27"/>
      <c r="BI758" s="27"/>
      <c r="BJ758" s="27"/>
      <c r="BK758" s="27"/>
      <c r="BL758" s="27"/>
      <c r="BM758" s="27"/>
      <c r="BN758" s="27"/>
      <c r="BO758" s="27"/>
      <c r="BP758" s="27"/>
      <c r="BQ758" s="27"/>
      <c r="BR758" s="27"/>
      <c r="BS758" s="27"/>
      <c r="BT758" s="27"/>
      <c r="BU758" s="27"/>
      <c r="BV758" s="27"/>
      <c r="BW758" s="27"/>
      <c r="BX758" s="27"/>
      <c r="BY758" s="27"/>
      <c r="BZ758" s="27"/>
      <c r="CA758" s="27"/>
      <c r="CB758" s="27"/>
    </row>
    <row r="759" spans="1:80" x14ac:dyDescent="0.25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AG759" s="27"/>
      <c r="AH759" s="27"/>
      <c r="AI759" s="27"/>
      <c r="AJ759" s="27"/>
      <c r="AK759" s="27"/>
      <c r="AL759" s="27"/>
      <c r="AM759" s="27"/>
      <c r="AN759" s="27"/>
      <c r="AO759" s="27"/>
      <c r="AP759" s="27"/>
      <c r="AQ759" s="27"/>
      <c r="AR759" s="27"/>
      <c r="AS759" s="27"/>
      <c r="AT759" s="27"/>
      <c r="AU759" s="27"/>
      <c r="AV759" s="27"/>
      <c r="AW759" s="27"/>
      <c r="AX759" s="27"/>
      <c r="AY759" s="27"/>
      <c r="AZ759" s="27"/>
      <c r="BA759" s="27"/>
      <c r="BB759" s="27"/>
      <c r="BC759" s="27"/>
      <c r="BD759" s="27"/>
      <c r="BE759" s="27"/>
      <c r="BF759" s="27"/>
      <c r="BG759" s="27"/>
      <c r="BH759" s="27"/>
      <c r="BI759" s="27"/>
      <c r="BJ759" s="27"/>
      <c r="BK759" s="27"/>
      <c r="BL759" s="27"/>
      <c r="BM759" s="27"/>
      <c r="BN759" s="27"/>
      <c r="BO759" s="27"/>
      <c r="BP759" s="27"/>
      <c r="BQ759" s="27"/>
      <c r="BR759" s="27"/>
      <c r="BS759" s="27"/>
      <c r="BT759" s="27"/>
      <c r="BU759" s="27"/>
      <c r="BV759" s="27"/>
      <c r="BW759" s="27"/>
      <c r="BX759" s="27"/>
      <c r="BY759" s="27"/>
      <c r="BZ759" s="27"/>
      <c r="CA759" s="27"/>
      <c r="CB759" s="27"/>
    </row>
    <row r="760" spans="1:80" x14ac:dyDescent="0.25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AG760" s="27"/>
      <c r="AH760" s="27"/>
      <c r="AI760" s="27"/>
      <c r="AJ760" s="27"/>
      <c r="AK760" s="27"/>
      <c r="AL760" s="27"/>
      <c r="AM760" s="27"/>
      <c r="AN760" s="27"/>
      <c r="AO760" s="27"/>
      <c r="AP760" s="27"/>
      <c r="AQ760" s="27"/>
      <c r="AR760" s="27"/>
      <c r="AS760" s="27"/>
      <c r="AT760" s="27"/>
      <c r="AU760" s="27"/>
      <c r="AV760" s="27"/>
      <c r="AW760" s="27"/>
      <c r="AX760" s="27"/>
      <c r="AY760" s="27"/>
      <c r="AZ760" s="27"/>
      <c r="BA760" s="27"/>
      <c r="BB760" s="27"/>
      <c r="BC760" s="27"/>
      <c r="BD760" s="27"/>
      <c r="BE760" s="27"/>
      <c r="BF760" s="27"/>
      <c r="BG760" s="27"/>
      <c r="BH760" s="27"/>
      <c r="BI760" s="27"/>
      <c r="BJ760" s="27"/>
      <c r="BK760" s="27"/>
      <c r="BL760" s="27"/>
      <c r="BM760" s="27"/>
      <c r="BN760" s="27"/>
      <c r="BO760" s="27"/>
      <c r="BP760" s="27"/>
      <c r="BQ760" s="27"/>
      <c r="BR760" s="27"/>
      <c r="BS760" s="27"/>
      <c r="BT760" s="27"/>
      <c r="BU760" s="27"/>
      <c r="BV760" s="27"/>
      <c r="BW760" s="27"/>
      <c r="BX760" s="27"/>
      <c r="BY760" s="27"/>
      <c r="BZ760" s="27"/>
      <c r="CA760" s="27"/>
      <c r="CB760" s="27"/>
    </row>
    <row r="761" spans="1:80" x14ac:dyDescent="0.25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AG761" s="27"/>
      <c r="AH761" s="27"/>
      <c r="AI761" s="27"/>
      <c r="AJ761" s="27"/>
      <c r="AK761" s="27"/>
      <c r="AL761" s="27"/>
      <c r="AM761" s="27"/>
      <c r="AN761" s="27"/>
      <c r="AO761" s="27"/>
      <c r="AP761" s="27"/>
      <c r="AQ761" s="27"/>
      <c r="AR761" s="27"/>
      <c r="AS761" s="27"/>
      <c r="AT761" s="27"/>
      <c r="AU761" s="27"/>
      <c r="AV761" s="27"/>
      <c r="AW761" s="27"/>
      <c r="AX761" s="27"/>
      <c r="AY761" s="27"/>
      <c r="AZ761" s="27"/>
      <c r="BA761" s="27"/>
      <c r="BB761" s="27"/>
      <c r="BC761" s="27"/>
      <c r="BD761" s="27"/>
      <c r="BE761" s="27"/>
      <c r="BF761" s="27"/>
      <c r="BG761" s="27"/>
      <c r="BH761" s="27"/>
      <c r="BI761" s="27"/>
      <c r="BJ761" s="27"/>
      <c r="BK761" s="27"/>
      <c r="BL761" s="27"/>
      <c r="BM761" s="27"/>
      <c r="BN761" s="27"/>
      <c r="BO761" s="27"/>
      <c r="BP761" s="27"/>
      <c r="BQ761" s="27"/>
      <c r="BR761" s="27"/>
      <c r="BS761" s="27"/>
      <c r="BT761" s="27"/>
      <c r="BU761" s="27"/>
      <c r="BV761" s="27"/>
      <c r="BW761" s="27"/>
      <c r="BX761" s="27"/>
      <c r="BY761" s="27"/>
      <c r="BZ761" s="27"/>
      <c r="CA761" s="27"/>
      <c r="CB761" s="27"/>
    </row>
    <row r="762" spans="1:80" x14ac:dyDescent="0.25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AG762" s="27"/>
      <c r="AH762" s="27"/>
      <c r="AI762" s="27"/>
      <c r="AJ762" s="27"/>
      <c r="AK762" s="27"/>
      <c r="AL762" s="27"/>
      <c r="AM762" s="27"/>
      <c r="AN762" s="27"/>
      <c r="AO762" s="27"/>
      <c r="AP762" s="27"/>
      <c r="AQ762" s="27"/>
      <c r="AR762" s="27"/>
      <c r="AS762" s="27"/>
      <c r="AT762" s="27"/>
      <c r="AU762" s="27"/>
      <c r="AV762" s="27"/>
      <c r="AW762" s="27"/>
      <c r="AX762" s="27"/>
      <c r="AY762" s="27"/>
      <c r="AZ762" s="27"/>
      <c r="BA762" s="27"/>
      <c r="BB762" s="27"/>
      <c r="BC762" s="27"/>
      <c r="BD762" s="27"/>
      <c r="BE762" s="27"/>
      <c r="BF762" s="27"/>
      <c r="BG762" s="27"/>
      <c r="BH762" s="27"/>
      <c r="BI762" s="27"/>
      <c r="BJ762" s="27"/>
      <c r="BK762" s="27"/>
      <c r="BL762" s="27"/>
      <c r="BM762" s="27"/>
      <c r="BN762" s="27"/>
      <c r="BO762" s="27"/>
      <c r="BP762" s="27"/>
      <c r="BQ762" s="27"/>
      <c r="BR762" s="27"/>
      <c r="BS762" s="27"/>
      <c r="BT762" s="27"/>
      <c r="BU762" s="27"/>
      <c r="BV762" s="27"/>
      <c r="BW762" s="27"/>
      <c r="BX762" s="27"/>
      <c r="BY762" s="27"/>
      <c r="BZ762" s="27"/>
      <c r="CA762" s="27"/>
      <c r="CB762" s="27"/>
    </row>
    <row r="763" spans="1:80" x14ac:dyDescent="0.25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</row>
  </sheetData>
  <sheetProtection algorithmName="SHA-512" hashValue="ukOmc4M4Ciq7wkI+syDRkdAY4VYMdvHfwzv1vghgORgDs6EWdusJsO4aFhKZbUbiOmNH8NTq3x0G6AXTkiXGIw==" saltValue="pLEBANtlQeC0c081YmosNQ==" spinCount="100000" sheet="1" objects="1" scenarios="1"/>
  <mergeCells count="7">
    <mergeCell ref="A26:F27"/>
    <mergeCell ref="B1:F2"/>
    <mergeCell ref="A3:F4"/>
    <mergeCell ref="B5:D5"/>
    <mergeCell ref="B7:B8"/>
    <mergeCell ref="C7:C8"/>
    <mergeCell ref="B20:D20"/>
  </mergeCells>
  <dataValidations count="2">
    <dataValidation type="list" allowBlank="1" showInputMessage="1" showErrorMessage="1" sqref="C21" xr:uid="{D9DC8B4C-B326-4C03-A38C-3A42BEB2DDAF}">
      <formula1>$V$27:$V$39</formula1>
    </dataValidation>
    <dataValidation type="list" allowBlank="1" showInputMessage="1" showErrorMessage="1" sqref="C6" xr:uid="{D3FD7082-BC8D-474C-8AD7-874CAB5D18D6}">
      <formula1>$V$5:$V$11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4C51D-E6BC-4566-875A-3544503463FE}">
  <dimension ref="A1:BE134"/>
  <sheetViews>
    <sheetView showGridLines="0" workbookViewId="0">
      <selection activeCell="C11" sqref="C11"/>
    </sheetView>
  </sheetViews>
  <sheetFormatPr defaultRowHeight="15" x14ac:dyDescent="0.25"/>
  <cols>
    <col min="1" max="1" width="20.7109375" customWidth="1"/>
    <col min="2" max="3" width="35.7109375" customWidth="1"/>
    <col min="4" max="4" width="10.7109375" customWidth="1"/>
    <col min="10" max="10" width="9.140625" customWidth="1"/>
    <col min="11" max="11" width="9.85546875" customWidth="1"/>
    <col min="12" max="15" width="9.140625" hidden="1" customWidth="1"/>
    <col min="16" max="16" width="30.7109375" hidden="1" customWidth="1"/>
    <col min="17" max="27" width="9.140625" hidden="1" customWidth="1"/>
  </cols>
  <sheetData>
    <row r="1" spans="1:57" ht="20.100000000000001" customHeight="1" x14ac:dyDescent="0.25">
      <c r="A1" s="3"/>
      <c r="B1" s="31" t="s">
        <v>62</v>
      </c>
      <c r="C1" s="32"/>
      <c r="D1" s="32"/>
      <c r="E1" s="32"/>
      <c r="F1" s="3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 spans="1:57" ht="24.95" customHeight="1" x14ac:dyDescent="0.25">
      <c r="A2" s="3"/>
      <c r="B2" s="32"/>
      <c r="C2" s="32"/>
      <c r="D2" s="32"/>
      <c r="E2" s="32"/>
      <c r="F2" s="3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</row>
    <row r="3" spans="1:57" ht="20.100000000000001" customHeight="1" x14ac:dyDescent="0.25">
      <c r="A3" s="33" t="s">
        <v>44</v>
      </c>
      <c r="B3" s="33"/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"/>
      <c r="P3" s="3"/>
      <c r="Q3" s="3">
        <v>0.56000000000000005</v>
      </c>
      <c r="R3" s="3">
        <v>1.1100000000000001</v>
      </c>
      <c r="S3" s="3"/>
      <c r="T3" s="3"/>
      <c r="U3" s="3"/>
      <c r="V3" s="3"/>
      <c r="W3" s="3"/>
      <c r="X3" s="3"/>
      <c r="Y3" s="3"/>
      <c r="Z3" s="3"/>
      <c r="AA3" s="3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57" ht="20.100000000000001" customHeight="1" x14ac:dyDescent="0.25">
      <c r="A4" s="33"/>
      <c r="B4" s="33"/>
      <c r="C4" s="33"/>
      <c r="D4" s="33"/>
      <c r="E4" s="33"/>
      <c r="F4" s="3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</row>
    <row r="5" spans="1:57" ht="20.100000000000001" customHeight="1" x14ac:dyDescent="0.25">
      <c r="A5" s="5"/>
      <c r="B5" s="5"/>
      <c r="C5" s="5"/>
      <c r="D5" s="5"/>
      <c r="E5" s="5"/>
      <c r="F5" s="5"/>
      <c r="G5" s="3"/>
      <c r="H5" s="3"/>
      <c r="I5" s="3"/>
      <c r="J5" s="3"/>
      <c r="K5" s="3"/>
      <c r="L5" s="3"/>
      <c r="M5" s="3"/>
      <c r="N5" s="3"/>
      <c r="O5" s="3"/>
      <c r="P5" s="6" t="s">
        <v>0</v>
      </c>
      <c r="Q5" s="6">
        <v>1.2E-2</v>
      </c>
      <c r="R5" s="3"/>
      <c r="S5" s="3"/>
      <c r="T5" s="3"/>
      <c r="U5" s="3"/>
      <c r="V5" s="3"/>
      <c r="W5" s="3"/>
      <c r="X5" s="3"/>
      <c r="Y5" s="3"/>
      <c r="Z5" s="3"/>
      <c r="AA5" s="3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5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>
        <f>(Q3/C9)*(C12^1.67)*(C13^0.5)*(C11^2.67)</f>
        <v>0.37414336566289064</v>
      </c>
      <c r="O6" s="3"/>
      <c r="P6" s="6" t="s">
        <v>1</v>
      </c>
      <c r="Q6" s="6">
        <v>1.2999999999999999E-2</v>
      </c>
      <c r="R6" s="3"/>
      <c r="S6" s="3"/>
      <c r="T6" s="3"/>
      <c r="U6" s="3"/>
      <c r="V6" s="3"/>
      <c r="W6" s="3"/>
      <c r="X6" s="3"/>
      <c r="Y6" s="3"/>
      <c r="Z6" s="3"/>
      <c r="AA6" s="3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</row>
    <row r="7" spans="1:57" ht="15.75" thickBot="1" x14ac:dyDescent="0.3">
      <c r="A7" s="3"/>
      <c r="B7" s="34" t="s">
        <v>2</v>
      </c>
      <c r="C7" s="34"/>
      <c r="D7" s="34"/>
      <c r="E7" s="3"/>
      <c r="F7" s="3"/>
      <c r="G7" s="3"/>
      <c r="H7" s="3"/>
      <c r="I7" s="3"/>
      <c r="J7" s="3"/>
      <c r="K7" s="3"/>
      <c r="L7" s="3"/>
      <c r="M7" s="3"/>
      <c r="N7" s="3">
        <f>(R3/C9)*(C13^0.5)*(C12^0.67)*(C11^0.67)</f>
        <v>1.4832111995921735</v>
      </c>
      <c r="O7" s="3"/>
      <c r="P7" s="6" t="s">
        <v>3</v>
      </c>
      <c r="Q7" s="6">
        <v>1.6E-2</v>
      </c>
      <c r="R7" s="3"/>
      <c r="S7" s="3"/>
      <c r="T7" s="3"/>
      <c r="U7" s="3"/>
      <c r="V7" s="3"/>
      <c r="W7" s="3"/>
      <c r="X7" s="3"/>
      <c r="Y7" s="3"/>
      <c r="Z7" s="3"/>
      <c r="AA7" s="3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</row>
    <row r="8" spans="1:57" x14ac:dyDescent="0.25">
      <c r="A8" s="3"/>
      <c r="B8" s="7" t="s">
        <v>4</v>
      </c>
      <c r="C8" s="23" t="s">
        <v>3</v>
      </c>
      <c r="D8" s="8" t="s">
        <v>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6</v>
      </c>
      <c r="Q8" s="6">
        <v>1.2999999999999999E-2</v>
      </c>
      <c r="R8" s="3"/>
      <c r="S8" s="3"/>
      <c r="T8" s="3"/>
      <c r="U8" s="3"/>
      <c r="V8" s="3"/>
      <c r="W8" s="3"/>
      <c r="X8" s="3"/>
      <c r="Y8" s="3"/>
      <c r="Z8" s="3"/>
      <c r="AA8" s="3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</row>
    <row r="9" spans="1:57" x14ac:dyDescent="0.25">
      <c r="A9" s="3"/>
      <c r="B9" s="35" t="s">
        <v>7</v>
      </c>
      <c r="C9" s="36">
        <f>VLOOKUP(C8,P5:Q11,2,FALSE)</f>
        <v>1.6E-2</v>
      </c>
      <c r="D9" s="9"/>
      <c r="E9" s="3"/>
      <c r="F9" s="3"/>
      <c r="G9" s="3"/>
      <c r="H9" s="3"/>
      <c r="I9" s="3"/>
      <c r="J9" s="3"/>
      <c r="K9" s="3"/>
      <c r="L9" s="3"/>
      <c r="M9" s="3"/>
      <c r="N9" s="3">
        <f>C14/12</f>
        <v>0.10000000000000002</v>
      </c>
      <c r="O9" s="3"/>
      <c r="P9" s="6" t="s">
        <v>8</v>
      </c>
      <c r="Q9" s="6">
        <v>1.4999999999999999E-2</v>
      </c>
      <c r="R9" s="3"/>
      <c r="S9" s="3"/>
      <c r="T9" s="3"/>
      <c r="U9" s="3"/>
      <c r="V9" s="3"/>
      <c r="W9" s="3"/>
      <c r="X9" s="3"/>
      <c r="Y9" s="3"/>
      <c r="Z9" s="3"/>
      <c r="AA9" s="3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</row>
    <row r="10" spans="1:57" x14ac:dyDescent="0.25">
      <c r="A10" s="3"/>
      <c r="B10" s="35"/>
      <c r="C10" s="36"/>
      <c r="D10" s="9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6" t="s">
        <v>9</v>
      </c>
      <c r="Q10" s="6">
        <v>1.4E-2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</row>
    <row r="11" spans="1:57" x14ac:dyDescent="0.25">
      <c r="A11" s="3"/>
      <c r="B11" s="10" t="s">
        <v>10</v>
      </c>
      <c r="C11" s="21">
        <v>5</v>
      </c>
      <c r="D11" s="9" t="s">
        <v>11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6" t="s">
        <v>12</v>
      </c>
      <c r="Q11" s="6">
        <v>1.6E-2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</row>
    <row r="12" spans="1:57" ht="18" x14ac:dyDescent="0.25">
      <c r="A12" s="3"/>
      <c r="B12" s="10" t="s">
        <v>13</v>
      </c>
      <c r="C12" s="22">
        <v>0.02</v>
      </c>
      <c r="D12" s="9" t="s">
        <v>11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</row>
    <row r="13" spans="1:57" ht="18" x14ac:dyDescent="0.25">
      <c r="A13" s="3"/>
      <c r="B13" s="10" t="s">
        <v>14</v>
      </c>
      <c r="C13" s="22">
        <v>0.01</v>
      </c>
      <c r="D13" s="9" t="s">
        <v>11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</row>
    <row r="14" spans="1:57" x14ac:dyDescent="0.25">
      <c r="A14" s="3"/>
      <c r="B14" s="10" t="s">
        <v>15</v>
      </c>
      <c r="C14" s="11">
        <f>(C11*C12)*12</f>
        <v>1.2000000000000002</v>
      </c>
      <c r="D14" s="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</row>
    <row r="15" spans="1:57" x14ac:dyDescent="0.25">
      <c r="A15" s="3"/>
      <c r="B15" s="10" t="s">
        <v>16</v>
      </c>
      <c r="C15" s="11">
        <f>N6</f>
        <v>0.37414336566289064</v>
      </c>
      <c r="D15" s="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2"/>
      <c r="Q15" s="13">
        <v>0.01</v>
      </c>
      <c r="R15" s="1">
        <v>0.02</v>
      </c>
      <c r="S15" s="1">
        <v>0.04</v>
      </c>
      <c r="T15" s="13">
        <v>0.06</v>
      </c>
      <c r="U15" s="3"/>
      <c r="V15" s="3"/>
      <c r="W15" s="3"/>
      <c r="X15" s="3"/>
      <c r="Y15" s="6"/>
      <c r="Z15" s="3"/>
      <c r="AA15" s="3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</row>
    <row r="16" spans="1:57" x14ac:dyDescent="0.25">
      <c r="A16" s="3"/>
      <c r="B16" s="10" t="s">
        <v>41</v>
      </c>
      <c r="C16" s="14">
        <f>C15*448.8325660485</f>
        <v>167.92772688049743</v>
      </c>
      <c r="D16" s="9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 t="s">
        <v>18</v>
      </c>
      <c r="Q16" s="1">
        <v>18.600000000000001</v>
      </c>
      <c r="R16" s="1">
        <v>21.65</v>
      </c>
      <c r="S16" s="1">
        <v>22.09</v>
      </c>
      <c r="T16" s="1">
        <v>22.98</v>
      </c>
      <c r="U16" s="3"/>
      <c r="V16" s="3"/>
      <c r="W16" s="3"/>
      <c r="X16" s="3"/>
      <c r="Y16" s="2"/>
      <c r="Z16" s="3"/>
      <c r="AA16" s="3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</row>
    <row r="17" spans="1:57" ht="15.75" thickBot="1" x14ac:dyDescent="0.3">
      <c r="A17" s="3"/>
      <c r="B17" s="15" t="s">
        <v>17</v>
      </c>
      <c r="C17" s="16">
        <f>N7</f>
        <v>1.4832111995921735</v>
      </c>
      <c r="D17" s="1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" t="s">
        <v>19</v>
      </c>
      <c r="Q17" s="1">
        <v>22.98</v>
      </c>
      <c r="R17" s="1">
        <v>25.85</v>
      </c>
      <c r="S17" s="1">
        <v>32.44</v>
      </c>
      <c r="T17" s="1">
        <v>32.29</v>
      </c>
      <c r="U17" s="3"/>
      <c r="V17" s="3"/>
      <c r="W17" s="3"/>
      <c r="X17" s="3"/>
      <c r="Y17" s="2"/>
      <c r="Z17" s="3"/>
      <c r="AA17" s="3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</row>
    <row r="18" spans="1:57" x14ac:dyDescent="0.25">
      <c r="A18" s="3"/>
      <c r="B18" s="6"/>
      <c r="C18" s="1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" t="s">
        <v>20</v>
      </c>
      <c r="Q18" s="1">
        <v>14.84</v>
      </c>
      <c r="R18" s="1">
        <v>16.760000000000002</v>
      </c>
      <c r="S18" s="1">
        <v>16.559999999999999</v>
      </c>
      <c r="T18" s="1">
        <v>18.05</v>
      </c>
      <c r="U18" s="3"/>
      <c r="V18" s="3"/>
      <c r="W18" s="3"/>
      <c r="X18" s="3"/>
      <c r="Y18" s="2"/>
      <c r="Z18" s="3"/>
      <c r="AA18" s="3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</row>
    <row r="19" spans="1:57" ht="15.75" thickBot="1" x14ac:dyDescent="0.3">
      <c r="A19" s="3"/>
      <c r="B19" s="37" t="s">
        <v>21</v>
      </c>
      <c r="C19" s="37"/>
      <c r="D19" s="3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1" t="s">
        <v>22</v>
      </c>
      <c r="Q19" s="1">
        <v>15.33</v>
      </c>
      <c r="R19" s="1">
        <v>19.43</v>
      </c>
      <c r="S19" s="1">
        <v>18.989999999999998</v>
      </c>
      <c r="T19" s="1">
        <v>21.36</v>
      </c>
      <c r="U19" s="3"/>
      <c r="V19" s="3"/>
      <c r="W19" s="3"/>
      <c r="X19" s="3"/>
      <c r="Y19" s="2"/>
      <c r="Z19" s="3"/>
      <c r="AA19" s="3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</row>
    <row r="20" spans="1:57" x14ac:dyDescent="0.25">
      <c r="A20" s="3"/>
      <c r="B20" s="7" t="s">
        <v>23</v>
      </c>
      <c r="C20" s="23" t="s">
        <v>49</v>
      </c>
      <c r="D20" s="8" t="s">
        <v>5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" t="s">
        <v>24</v>
      </c>
      <c r="Q20" s="1">
        <v>16.239999999999998</v>
      </c>
      <c r="R20" s="1">
        <v>23.71</v>
      </c>
      <c r="S20" s="1">
        <v>30.8</v>
      </c>
      <c r="T20" s="1">
        <v>29.7</v>
      </c>
      <c r="U20" s="3"/>
      <c r="V20" s="3"/>
      <c r="W20" s="3"/>
      <c r="X20" s="3"/>
      <c r="Y20" s="2"/>
      <c r="Z20" s="3"/>
      <c r="AA20" s="3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</row>
    <row r="21" spans="1:57" x14ac:dyDescent="0.25">
      <c r="A21" s="3"/>
      <c r="B21" s="10" t="s">
        <v>39</v>
      </c>
      <c r="C21" s="19">
        <f>VLOOKUP(C20,P27:Z39,11,FALSE)</f>
        <v>0.36592103798564013</v>
      </c>
      <c r="D21" s="9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" t="s">
        <v>25</v>
      </c>
      <c r="Q21" s="1">
        <v>20.36</v>
      </c>
      <c r="R21" s="1">
        <v>25.26</v>
      </c>
      <c r="S21" s="1">
        <v>28.99</v>
      </c>
      <c r="T21" s="1">
        <v>28.18</v>
      </c>
      <c r="U21" s="3"/>
      <c r="V21" s="3"/>
      <c r="W21" s="3"/>
      <c r="X21" s="3"/>
      <c r="Y21" s="2"/>
      <c r="Z21" s="3"/>
      <c r="AA21" s="3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</row>
    <row r="22" spans="1:57" x14ac:dyDescent="0.25">
      <c r="A22" s="3"/>
      <c r="B22" s="10" t="s">
        <v>42</v>
      </c>
      <c r="C22" s="14">
        <f>C21*448.8325660485</f>
        <v>164.23727845022549</v>
      </c>
      <c r="D22" s="9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"/>
      <c r="Q22" s="1"/>
      <c r="R22" s="1"/>
      <c r="S22" s="13"/>
      <c r="T22" s="1"/>
      <c r="U22" s="3"/>
      <c r="V22" s="3"/>
      <c r="W22" s="3"/>
      <c r="X22" s="3"/>
      <c r="Y22" s="2"/>
      <c r="Z22" s="3"/>
      <c r="AA22" s="3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</row>
    <row r="23" spans="1:57" x14ac:dyDescent="0.25">
      <c r="A23" s="3"/>
      <c r="B23" s="10" t="s">
        <v>40</v>
      </c>
      <c r="C23" s="19">
        <f>C15-C21</f>
        <v>8.2223276772505072E-3</v>
      </c>
      <c r="D23" s="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"/>
      <c r="R23" s="1"/>
      <c r="S23" s="3"/>
      <c r="T23" s="1"/>
      <c r="U23" s="3"/>
      <c r="V23" s="3"/>
      <c r="W23" s="3"/>
      <c r="X23" s="3"/>
      <c r="Y23" s="2"/>
      <c r="Z23" s="3"/>
      <c r="AA23" s="3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</row>
    <row r="24" spans="1:57" x14ac:dyDescent="0.25">
      <c r="A24" s="3"/>
      <c r="B24" s="10" t="s">
        <v>43</v>
      </c>
      <c r="C24" s="19">
        <f>C16-C22</f>
        <v>3.6904484302719425</v>
      </c>
      <c r="D24" s="2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2"/>
      <c r="Z24" s="3"/>
      <c r="AA24" s="3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</row>
    <row r="25" spans="1:57" x14ac:dyDescent="0.25">
      <c r="A25" s="3"/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6"/>
      <c r="Z25" s="3"/>
      <c r="AA25" s="3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</row>
    <row r="26" spans="1:57" ht="18" customHeight="1" x14ac:dyDescent="0.35">
      <c r="A26" s="30" t="s">
        <v>38</v>
      </c>
      <c r="B26" s="30"/>
      <c r="C26" s="30"/>
      <c r="D26" s="30"/>
      <c r="E26" s="30"/>
      <c r="F26" s="30"/>
      <c r="G26" s="3"/>
      <c r="H26" s="3"/>
      <c r="I26" s="3"/>
      <c r="J26" s="3"/>
      <c r="K26" s="3"/>
      <c r="L26" s="3"/>
      <c r="M26" s="3"/>
      <c r="N26" s="3"/>
      <c r="O26" s="3"/>
      <c r="P26" s="3"/>
      <c r="Q26" s="3" t="s">
        <v>26</v>
      </c>
      <c r="R26" s="3" t="s">
        <v>27</v>
      </c>
      <c r="S26" s="3" t="s">
        <v>28</v>
      </c>
      <c r="T26" s="3" t="s">
        <v>29</v>
      </c>
      <c r="U26" s="3" t="s">
        <v>30</v>
      </c>
      <c r="V26" s="3" t="s">
        <v>31</v>
      </c>
      <c r="W26" s="3" t="s">
        <v>32</v>
      </c>
      <c r="X26" s="3" t="s">
        <v>33</v>
      </c>
      <c r="Y26" s="2" t="s">
        <v>34</v>
      </c>
      <c r="Z26" s="3" t="s">
        <v>35</v>
      </c>
      <c r="AA26" s="3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</row>
    <row r="27" spans="1:57" x14ac:dyDescent="0.25">
      <c r="A27" s="30"/>
      <c r="B27" s="30"/>
      <c r="C27" s="30"/>
      <c r="D27" s="30"/>
      <c r="E27" s="30"/>
      <c r="F27" s="30"/>
      <c r="G27" s="3"/>
      <c r="H27" s="3"/>
      <c r="I27" s="3"/>
      <c r="J27" s="3"/>
      <c r="K27" s="3"/>
      <c r="L27" s="3"/>
      <c r="M27" s="3"/>
      <c r="N27" s="3"/>
      <c r="O27" s="3"/>
      <c r="P27" s="1" t="s">
        <v>18</v>
      </c>
      <c r="Q27" s="3">
        <f>22.75/12</f>
        <v>1.8958333333333333</v>
      </c>
      <c r="R27" s="3">
        <f>22.75/12</f>
        <v>1.8958333333333333</v>
      </c>
      <c r="S27" s="3">
        <f>IF($C$11&lt;R27,1,S43)</f>
        <v>0.71994500613816581</v>
      </c>
      <c r="T27" s="3">
        <f>1-S27</f>
        <v>0.28005499386183419</v>
      </c>
      <c r="U27" s="3">
        <f>0.735+(2.437*Q27)-(0.265*(Q27^2))+(0.018*(Q27^3))</f>
        <v>4.5253385959201387</v>
      </c>
      <c r="V27" s="3">
        <f>1-(0.09*($C$17-U27))</f>
        <v>1.2737914656695168</v>
      </c>
      <c r="W27" s="3">
        <f t="shared" ref="W27:W39" si="0">IF(U27&gt;$C$17,1,V27)</f>
        <v>1</v>
      </c>
      <c r="X27" s="3">
        <f t="shared" ref="X27:X39" si="1">1/(1+((0.15*($C$17^1.8))/($C$12*(Q27^2.3))))</f>
        <v>0.22213537345208981</v>
      </c>
      <c r="Y27" s="2">
        <f>(W27*S27)+(X27*T27)</f>
        <v>0.78215512678678711</v>
      </c>
      <c r="Z27" s="3">
        <f>Y27*$C$15</f>
        <v>0.29263815160649348</v>
      </c>
      <c r="AA27" s="3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</row>
    <row r="28" spans="1:57" x14ac:dyDescent="0.25">
      <c r="A28" s="30"/>
      <c r="B28" s="30"/>
      <c r="C28" s="30"/>
      <c r="D28" s="30"/>
      <c r="E28" s="30"/>
      <c r="F28" s="30"/>
      <c r="G28" s="3"/>
      <c r="H28" s="3"/>
      <c r="I28" s="3"/>
      <c r="J28" s="3"/>
      <c r="K28" s="3"/>
      <c r="L28" s="3"/>
      <c r="M28" s="3"/>
      <c r="N28" s="3"/>
      <c r="O28" s="3"/>
      <c r="P28" s="1" t="s">
        <v>19</v>
      </c>
      <c r="Q28" s="3">
        <f>34.75/12</f>
        <v>2.8958333333333335</v>
      </c>
      <c r="R28" s="3">
        <f>22.75/12</f>
        <v>1.8958333333333333</v>
      </c>
      <c r="S28" s="3">
        <f t="shared" ref="S28:S34" si="2">IF($C$11&lt;R28,1,S44)</f>
        <v>0.71994500613816581</v>
      </c>
      <c r="T28" s="3">
        <f t="shared" ref="T28:T39" si="3">1-S28</f>
        <v>0.28005499386183419</v>
      </c>
      <c r="U28" s="3">
        <f>0.735+(2.437*Q28)-(0.265*(Q28^2))+(0.018*(Q28^3))</f>
        <v>6.0070078667534723</v>
      </c>
      <c r="V28" s="3">
        <f t="shared" ref="V28:V39" si="4">1-(0.09*($C$17-U28))</f>
        <v>1.4071417000445168</v>
      </c>
      <c r="W28" s="3">
        <f t="shared" si="0"/>
        <v>1</v>
      </c>
      <c r="X28" s="3">
        <f t="shared" si="1"/>
        <v>0.43071064265519748</v>
      </c>
      <c r="Y28" s="2">
        <f t="shared" ref="Y28:Y39" si="5">(W28*S28)+(X28*T28)</f>
        <v>0.84056767252319375</v>
      </c>
      <c r="Z28" s="3">
        <f t="shared" ref="Z28:Z39" si="6">Y28*$C$15</f>
        <v>0.3144928180652502</v>
      </c>
      <c r="AA28" s="3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</row>
    <row r="29" spans="1:57" x14ac:dyDescent="0.25">
      <c r="A29" s="3"/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1" t="s">
        <v>45</v>
      </c>
      <c r="Q29" s="3">
        <f>37.5/12</f>
        <v>3.125</v>
      </c>
      <c r="R29" s="3">
        <f>37.5/12</f>
        <v>3.125</v>
      </c>
      <c r="S29" s="3">
        <f t="shared" si="2"/>
        <v>0.92711074944772265</v>
      </c>
      <c r="T29" s="3">
        <f>1-S29</f>
        <v>7.2889250552277352E-2</v>
      </c>
      <c r="U29" s="3">
        <f>0.735+(2.437*Q29)-(0.265*(Q29^2))+(0.018*(Q29^3))</f>
        <v>6.3120507812499991</v>
      </c>
      <c r="V29" s="3">
        <f t="shared" ref="V29" si="7">1-(0.09*($C$17-U29))</f>
        <v>1.4345955623492044</v>
      </c>
      <c r="W29" s="3">
        <f t="shared" ref="W29" si="8">IF(U29&gt;$C$17,1,V29)</f>
        <v>1</v>
      </c>
      <c r="X29" s="3">
        <f t="shared" ref="X29" si="9">1/(1+((0.15*($C$17^1.8))/($C$12*(Q29^2.3))))</f>
        <v>0.47407795967381527</v>
      </c>
      <c r="Y29" s="2">
        <f t="shared" ref="Y29" si="10">(W29*S29)+(X29*T29)</f>
        <v>0.96166593663169986</v>
      </c>
      <c r="Z29" s="3">
        <f t="shared" ref="Z29" si="11">Y29*$C$15</f>
        <v>0.3598009301747403</v>
      </c>
      <c r="AA29" s="3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</row>
    <row r="30" spans="1:5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3"/>
      <c r="M30" s="3"/>
      <c r="N30" s="3"/>
      <c r="O30" s="3"/>
      <c r="P30" s="1" t="s">
        <v>20</v>
      </c>
      <c r="Q30" s="3">
        <f>22.88/12</f>
        <v>1.9066666666666665</v>
      </c>
      <c r="R30" s="3">
        <f>18.5/12</f>
        <v>1.5416666666666667</v>
      </c>
      <c r="S30" s="3">
        <f t="shared" si="2"/>
        <v>0.62629872490369598</v>
      </c>
      <c r="T30" s="3">
        <f t="shared" si="3"/>
        <v>0.37370127509630402</v>
      </c>
      <c r="U30" s="3">
        <f>0.735+(2.437*Q30)-(0.265*(Q30^2))+(0.018*(Q30^3))</f>
        <v>4.5429377208888875</v>
      </c>
      <c r="V30" s="3">
        <f t="shared" si="4"/>
        <v>1.2753753869167042</v>
      </c>
      <c r="W30" s="3">
        <f t="shared" si="0"/>
        <v>1</v>
      </c>
      <c r="X30" s="3">
        <f t="shared" si="1"/>
        <v>0.22440812406661145</v>
      </c>
      <c r="Y30" s="2">
        <f t="shared" si="5"/>
        <v>0.71016032700935827</v>
      </c>
      <c r="Z30" s="3">
        <f t="shared" si="6"/>
        <v>0.26570177490754032</v>
      </c>
      <c r="AA30" s="3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</row>
    <row r="31" spans="1:5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3"/>
      <c r="N31" s="3"/>
      <c r="O31" s="3"/>
      <c r="P31" s="1" t="s">
        <v>22</v>
      </c>
      <c r="Q31" s="3">
        <f>22.88/12</f>
        <v>1.9066666666666665</v>
      </c>
      <c r="R31" s="3">
        <f>18.5/12</f>
        <v>1.5416666666666667</v>
      </c>
      <c r="S31" s="3">
        <f t="shared" si="2"/>
        <v>0.62629872490369598</v>
      </c>
      <c r="T31" s="3">
        <f t="shared" si="3"/>
        <v>0.37370127509630402</v>
      </c>
      <c r="U31" s="3">
        <f t="shared" ref="U31:U32" si="12">0.735+(2.437*Q31)-(0.265*(Q31^2))+(0.018*(Q31^3))</f>
        <v>4.5429377208888875</v>
      </c>
      <c r="V31" s="3">
        <f t="shared" si="4"/>
        <v>1.2753753869167042</v>
      </c>
      <c r="W31" s="3">
        <f t="shared" si="0"/>
        <v>1</v>
      </c>
      <c r="X31" s="3">
        <f t="shared" si="1"/>
        <v>0.22440812406661145</v>
      </c>
      <c r="Y31" s="2">
        <f t="shared" si="5"/>
        <v>0.71016032700935827</v>
      </c>
      <c r="Z31" s="3">
        <f t="shared" si="6"/>
        <v>0.26570177490754032</v>
      </c>
      <c r="AA31" s="3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</row>
    <row r="32" spans="1:5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3"/>
      <c r="N32" s="3"/>
      <c r="O32" s="3"/>
      <c r="P32" s="1" t="s">
        <v>24</v>
      </c>
      <c r="Q32" s="3">
        <f>34.75/12</f>
        <v>2.8958333333333335</v>
      </c>
      <c r="R32" s="3">
        <f>18.5/12</f>
        <v>1.5416666666666667</v>
      </c>
      <c r="S32" s="3">
        <f t="shared" si="2"/>
        <v>0.62629872490369598</v>
      </c>
      <c r="T32" s="3">
        <f t="shared" si="3"/>
        <v>0.37370127509630402</v>
      </c>
      <c r="U32" s="3">
        <f t="shared" si="12"/>
        <v>6.0070078667534723</v>
      </c>
      <c r="V32" s="3">
        <f t="shared" si="4"/>
        <v>1.4071417000445168</v>
      </c>
      <c r="W32" s="3">
        <f t="shared" si="0"/>
        <v>1</v>
      </c>
      <c r="X32" s="3">
        <f t="shared" si="1"/>
        <v>0.43071064265519748</v>
      </c>
      <c r="Y32" s="2">
        <f t="shared" si="5"/>
        <v>0.78725584126149184</v>
      </c>
      <c r="Z32" s="3">
        <f t="shared" si="6"/>
        <v>0.29454655008734493</v>
      </c>
      <c r="AA32" s="3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</row>
    <row r="33" spans="1:5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3"/>
      <c r="N33" s="3"/>
      <c r="O33" s="3"/>
      <c r="P33" s="1" t="s">
        <v>25</v>
      </c>
      <c r="Q33" s="3">
        <f>34.75/12</f>
        <v>2.8958333333333335</v>
      </c>
      <c r="R33" s="3">
        <f>18.5/12</f>
        <v>1.5416666666666667</v>
      </c>
      <c r="S33" s="3">
        <f t="shared" si="2"/>
        <v>0.62629872490369598</v>
      </c>
      <c r="T33" s="3">
        <f t="shared" si="3"/>
        <v>0.37370127509630402</v>
      </c>
      <c r="U33" s="3">
        <f>0.988+(2.625*Q33)-(0.359*(Q33^2))+(0.029*(Q33^3))</f>
        <v>6.2832788538049762</v>
      </c>
      <c r="V33" s="3">
        <f t="shared" si="4"/>
        <v>1.4320060888791522</v>
      </c>
      <c r="W33" s="3">
        <f t="shared" si="0"/>
        <v>1</v>
      </c>
      <c r="X33" s="3">
        <f t="shared" si="1"/>
        <v>0.43071064265519748</v>
      </c>
      <c r="Y33" s="2">
        <f t="shared" si="5"/>
        <v>0.78725584126149184</v>
      </c>
      <c r="Z33" s="3">
        <f t="shared" si="6"/>
        <v>0.29454655008734493</v>
      </c>
      <c r="AA33" s="3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</row>
    <row r="34" spans="1:5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3"/>
      <c r="M34" s="3"/>
      <c r="N34" s="3"/>
      <c r="O34" s="3"/>
      <c r="P34" s="1" t="s">
        <v>36</v>
      </c>
      <c r="Q34" s="3">
        <f>30.75/12</f>
        <v>2.5625</v>
      </c>
      <c r="R34" s="3">
        <f>30.75/12</f>
        <v>2.5625</v>
      </c>
      <c r="S34" s="3">
        <f t="shared" si="2"/>
        <v>0.85314381720224886</v>
      </c>
      <c r="T34" s="3">
        <f t="shared" si="3"/>
        <v>0.14685618279775114</v>
      </c>
      <c r="U34" s="3">
        <f>0.735+(2.437*Q34)-(0.265*(Q34^2))+(0.018*(Q34^3))</f>
        <v>5.5425903320312493</v>
      </c>
      <c r="V34" s="3">
        <f t="shared" si="4"/>
        <v>1.3653441219195168</v>
      </c>
      <c r="W34" s="3">
        <f t="shared" si="0"/>
        <v>1</v>
      </c>
      <c r="X34" s="3">
        <f t="shared" si="1"/>
        <v>0.36349693497752955</v>
      </c>
      <c r="Y34" s="2">
        <f t="shared" si="5"/>
        <v>0.90652558953173124</v>
      </c>
      <c r="Z34" s="3">
        <f t="shared" si="6"/>
        <v>0.33917053512693801</v>
      </c>
      <c r="AA34" s="3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</row>
    <row r="35" spans="1:5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3"/>
      <c r="M35" s="3"/>
      <c r="N35" s="3"/>
      <c r="O35" s="3"/>
      <c r="P35" s="1" t="s">
        <v>37</v>
      </c>
      <c r="Q35" s="3">
        <f>41.75/12</f>
        <v>3.4791666666666665</v>
      </c>
      <c r="R35" s="3">
        <f>30.75/12</f>
        <v>2.5625</v>
      </c>
      <c r="S35" s="3">
        <f>IF($C$11&lt;R35,1,S51)</f>
        <v>0.85314381720224886</v>
      </c>
      <c r="T35" s="3">
        <f t="shared" si="3"/>
        <v>0.14685618279775114</v>
      </c>
      <c r="U35" s="3">
        <f>0.735+(2.437*Q35)-(0.265*(Q35^2))+(0.018*(Q35^3))</f>
        <v>6.7640606011284712</v>
      </c>
      <c r="V35" s="3">
        <f t="shared" si="4"/>
        <v>1.4752764461382668</v>
      </c>
      <c r="W35" s="3">
        <f t="shared" si="0"/>
        <v>1</v>
      </c>
      <c r="X35" s="3">
        <f t="shared" si="1"/>
        <v>0.53572486621606197</v>
      </c>
      <c r="Y35" s="2">
        <f t="shared" si="5"/>
        <v>0.9318183260845756</v>
      </c>
      <c r="Z35" s="3">
        <f t="shared" si="6"/>
        <v>0.34863364470764402</v>
      </c>
      <c r="AA35" s="3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</row>
    <row r="36" spans="1:5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3"/>
      <c r="M36" s="3"/>
      <c r="N36" s="3"/>
      <c r="O36" s="3"/>
      <c r="P36" s="1" t="s">
        <v>46</v>
      </c>
      <c r="Q36" s="3">
        <f>(24.25*2)/12</f>
        <v>4.041666666666667</v>
      </c>
      <c r="R36" s="3">
        <f t="shared" ref="R36:R37" si="13">18.5/12</f>
        <v>1.5416666666666667</v>
      </c>
      <c r="S36" s="3">
        <f t="shared" ref="S36:S39" si="14">IF($C$11&lt;R36,1,S52)</f>
        <v>0.62629872490369598</v>
      </c>
      <c r="T36" s="3">
        <f t="shared" si="3"/>
        <v>0.37370127509630402</v>
      </c>
      <c r="U36" s="3">
        <f t="shared" ref="U36" si="15">0.735+(2.437*Q36)-(0.265*(Q36^2))+(0.018*(Q36^3))</f>
        <v>7.4441245659722215</v>
      </c>
      <c r="V36" s="3">
        <f>1-(0.09*($C$17-U36))</f>
        <v>1.5364822029742042</v>
      </c>
      <c r="W36" s="3">
        <f t="shared" si="0"/>
        <v>1</v>
      </c>
      <c r="X36" s="3">
        <f t="shared" si="1"/>
        <v>0.61959542800013967</v>
      </c>
      <c r="Y36" s="2">
        <f t="shared" si="5"/>
        <v>0.8578423263911884</v>
      </c>
      <c r="Z36" s="3">
        <f t="shared" si="6"/>
        <v>0.32095601520408318</v>
      </c>
      <c r="AA36" s="3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  <row r="37" spans="1:5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3"/>
      <c r="M37" s="3"/>
      <c r="N37" s="3"/>
      <c r="O37" s="3"/>
      <c r="P37" s="1" t="s">
        <v>47</v>
      </c>
      <c r="Q37" s="3">
        <f>(24.25*2)/12</f>
        <v>4.041666666666667</v>
      </c>
      <c r="R37" s="3">
        <f t="shared" si="13"/>
        <v>1.5416666666666667</v>
      </c>
      <c r="S37" s="3">
        <f t="shared" si="14"/>
        <v>0.62629872490369598</v>
      </c>
      <c r="T37" s="3">
        <f t="shared" si="3"/>
        <v>0.37370127509630402</v>
      </c>
      <c r="U37" s="3">
        <f>0.988+(2.625*Q37)-(0.359*(Q37^2))+(0.029*(Q37^3))</f>
        <v>7.6476913339120358</v>
      </c>
      <c r="V37" s="3">
        <f t="shared" si="4"/>
        <v>1.5548032120887876</v>
      </c>
      <c r="W37" s="3">
        <f t="shared" si="0"/>
        <v>1</v>
      </c>
      <c r="X37" s="3">
        <f t="shared" si="1"/>
        <v>0.61959542800013967</v>
      </c>
      <c r="Y37" s="2">
        <f t="shared" si="5"/>
        <v>0.8578423263911884</v>
      </c>
      <c r="Z37" s="3">
        <f t="shared" si="6"/>
        <v>0.32095601520408318</v>
      </c>
      <c r="AA37" s="3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</row>
    <row r="38" spans="1:5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3"/>
      <c r="M38" s="3"/>
      <c r="N38" s="3"/>
      <c r="O38" s="3"/>
      <c r="P38" s="1" t="s">
        <v>48</v>
      </c>
      <c r="Q38" s="3">
        <f>(30.75*2)/12</f>
        <v>5.125</v>
      </c>
      <c r="R38" s="3">
        <f>30.75/12</f>
        <v>2.5625</v>
      </c>
      <c r="S38" s="3">
        <f t="shared" si="14"/>
        <v>0.85314381720224886</v>
      </c>
      <c r="T38" s="3">
        <f t="shared" si="3"/>
        <v>0.14685618279775114</v>
      </c>
      <c r="U38" s="3">
        <f>0.735+(2.437*Q38)-(0.265*(Q38^2))+(0.018*(Q38^3))</f>
        <v>8.6872382812499964</v>
      </c>
      <c r="V38" s="3">
        <f t="shared" si="4"/>
        <v>1.6483624373492041</v>
      </c>
      <c r="W38" s="3">
        <f>IF(U38&gt;$C$17,1,V38)</f>
        <v>1</v>
      </c>
      <c r="X38" s="3">
        <f t="shared" si="1"/>
        <v>0.73769454249034971</v>
      </c>
      <c r="Y38" s="2">
        <f t="shared" si="5"/>
        <v>0.96147882178311506</v>
      </c>
      <c r="Z38" s="3">
        <f t="shared" si="6"/>
        <v>0.35973092239552529</v>
      </c>
      <c r="AA38" s="3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</row>
    <row r="39" spans="1:5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3"/>
      <c r="M39" s="3"/>
      <c r="N39" s="3"/>
      <c r="O39" s="3"/>
      <c r="P39" s="1" t="s">
        <v>49</v>
      </c>
      <c r="Q39" s="3">
        <f>(41.75*2)/12</f>
        <v>6.958333333333333</v>
      </c>
      <c r="R39" s="3">
        <f>30.75/12</f>
        <v>2.5625</v>
      </c>
      <c r="S39" s="3">
        <f t="shared" si="14"/>
        <v>0.85314381720224886</v>
      </c>
      <c r="T39" s="3">
        <f t="shared" si="3"/>
        <v>0.14685618279775114</v>
      </c>
      <c r="U39" s="3">
        <f>0.735+(2.437*Q39)-(0.265*(Q39^2))+(0.018*(Q39^3))</f>
        <v>10.925986545138887</v>
      </c>
      <c r="V39" s="3">
        <f t="shared" si="4"/>
        <v>1.8498497810992043</v>
      </c>
      <c r="W39" s="3">
        <f t="shared" si="0"/>
        <v>1</v>
      </c>
      <c r="X39" s="3">
        <f t="shared" si="1"/>
        <v>0.85035421245618492</v>
      </c>
      <c r="Y39" s="2">
        <f t="shared" si="5"/>
        <v>0.97802359086955204</v>
      </c>
      <c r="Z39" s="3">
        <f t="shared" si="6"/>
        <v>0.36592103798564013</v>
      </c>
      <c r="AA39" s="3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</row>
    <row r="40" spans="1:5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</row>
    <row r="41" spans="1:5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</row>
    <row r="42" spans="1:5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</row>
    <row r="43" spans="1:5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3"/>
      <c r="M43" s="3"/>
      <c r="N43" s="3"/>
      <c r="O43" s="3"/>
      <c r="P43" s="3"/>
      <c r="Q43" s="3"/>
      <c r="R43" s="3"/>
      <c r="S43" s="3">
        <f t="shared" ref="S43:S49" si="16">1-((1-(R27/$C$11))^2.67)</f>
        <v>0.71994500613816581</v>
      </c>
      <c r="T43" s="3"/>
      <c r="U43" s="3"/>
      <c r="V43" s="3"/>
      <c r="W43" s="3"/>
      <c r="X43" s="3"/>
      <c r="Y43" s="3"/>
      <c r="Z43" s="3"/>
      <c r="AA43" s="3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</row>
    <row r="44" spans="1:5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3"/>
      <c r="M44" s="3"/>
      <c r="N44" s="3"/>
      <c r="O44" s="3"/>
      <c r="P44" s="3"/>
      <c r="Q44" s="3"/>
      <c r="R44" s="3"/>
      <c r="S44" s="3">
        <f t="shared" si="16"/>
        <v>0.71994500613816581</v>
      </c>
      <c r="T44" s="3"/>
      <c r="U44" s="3"/>
      <c r="V44" s="3"/>
      <c r="W44" s="3"/>
      <c r="X44" s="3"/>
      <c r="Y44" s="3"/>
      <c r="Z44" s="3"/>
      <c r="AA44" s="3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</row>
    <row r="45" spans="1:5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3"/>
      <c r="M45" s="3"/>
      <c r="N45" s="3"/>
      <c r="O45" s="3"/>
      <c r="P45" s="3"/>
      <c r="Q45" s="3"/>
      <c r="R45" s="3"/>
      <c r="S45" s="3">
        <f>1-((1-(R29/$C$11))^2.67)</f>
        <v>0.92711074944772265</v>
      </c>
      <c r="T45" s="3"/>
      <c r="U45" s="3"/>
      <c r="V45" s="3"/>
      <c r="W45" s="3"/>
      <c r="X45" s="3"/>
      <c r="Y45" s="3"/>
      <c r="Z45" s="3"/>
      <c r="AA45" s="3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</row>
    <row r="46" spans="1:5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3"/>
      <c r="M46" s="3"/>
      <c r="N46" s="3"/>
      <c r="O46" s="3"/>
      <c r="P46" s="3"/>
      <c r="Q46" s="3"/>
      <c r="R46" s="3"/>
      <c r="S46" s="3">
        <f t="shared" si="16"/>
        <v>0.62629872490369598</v>
      </c>
      <c r="T46" s="3"/>
      <c r="U46" s="3"/>
      <c r="V46" s="3"/>
      <c r="W46" s="3"/>
      <c r="X46" s="3"/>
      <c r="Y46" s="3"/>
      <c r="Z46" s="3"/>
      <c r="AA46" s="3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</row>
    <row r="47" spans="1:5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3"/>
      <c r="M47" s="3"/>
      <c r="N47" s="3"/>
      <c r="O47" s="3"/>
      <c r="P47" s="3"/>
      <c r="Q47" s="3"/>
      <c r="R47" s="3"/>
      <c r="S47" s="3">
        <f t="shared" si="16"/>
        <v>0.62629872490369598</v>
      </c>
      <c r="T47" s="3"/>
      <c r="U47" s="3"/>
      <c r="V47" s="3"/>
      <c r="W47" s="3"/>
      <c r="X47" s="3"/>
      <c r="Y47" s="3"/>
      <c r="Z47" s="3"/>
      <c r="AA47" s="3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</row>
    <row r="48" spans="1:5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3"/>
      <c r="M48" s="3"/>
      <c r="N48" s="3"/>
      <c r="O48" s="3"/>
      <c r="P48" s="3"/>
      <c r="Q48" s="3"/>
      <c r="R48" s="3"/>
      <c r="S48" s="3">
        <f t="shared" si="16"/>
        <v>0.62629872490369598</v>
      </c>
      <c r="T48" s="3"/>
      <c r="U48" s="3"/>
      <c r="V48" s="3"/>
      <c r="W48" s="3"/>
      <c r="X48" s="3"/>
      <c r="Y48" s="3"/>
      <c r="Z48" s="3"/>
      <c r="AA48" s="3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</row>
    <row r="49" spans="1:5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3"/>
      <c r="M49" s="3"/>
      <c r="N49" s="3"/>
      <c r="O49" s="3"/>
      <c r="P49" s="3"/>
      <c r="Q49" s="3"/>
      <c r="R49" s="3"/>
      <c r="S49" s="3">
        <f t="shared" si="16"/>
        <v>0.62629872490369598</v>
      </c>
      <c r="T49" s="3"/>
      <c r="U49" s="3"/>
      <c r="V49" s="3"/>
      <c r="W49" s="3"/>
      <c r="X49" s="3"/>
      <c r="Y49" s="3"/>
      <c r="Z49" s="3"/>
      <c r="AA49" s="3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</row>
    <row r="50" spans="1:5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3"/>
      <c r="M50" s="3"/>
      <c r="N50" s="3"/>
      <c r="O50" s="3"/>
      <c r="P50" s="3"/>
      <c r="Q50" s="3"/>
      <c r="R50" s="3"/>
      <c r="S50" s="3">
        <f>1-((1-(R34/$C$11))^2.67)</f>
        <v>0.85314381720224886</v>
      </c>
      <c r="T50" s="3"/>
      <c r="U50" s="3"/>
      <c r="V50" s="3"/>
      <c r="W50" s="3"/>
      <c r="X50" s="3"/>
      <c r="Y50" s="3"/>
      <c r="Z50" s="3"/>
      <c r="AA50" s="3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</row>
    <row r="51" spans="1:5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3"/>
      <c r="M51" s="3"/>
      <c r="N51" s="3"/>
      <c r="O51" s="3"/>
      <c r="P51" s="3"/>
      <c r="Q51" s="3"/>
      <c r="R51" s="3"/>
      <c r="S51" s="3">
        <f>1-((1-(R35/$C$11))^2.67)</f>
        <v>0.85314381720224886</v>
      </c>
      <c r="T51" s="3"/>
      <c r="U51" s="3"/>
      <c r="V51" s="3"/>
      <c r="W51" s="3"/>
      <c r="X51" s="3"/>
      <c r="Y51" s="3"/>
      <c r="Z51" s="3"/>
      <c r="AA51" s="3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</row>
    <row r="52" spans="1:5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3"/>
      <c r="M52" s="3"/>
      <c r="N52" s="3"/>
      <c r="O52" s="3"/>
      <c r="P52" s="3"/>
      <c r="Q52" s="3"/>
      <c r="R52" s="3"/>
      <c r="S52" s="3">
        <f>1-((1-(R36/$C$11))^2.67)</f>
        <v>0.62629872490369598</v>
      </c>
      <c r="T52" s="3"/>
      <c r="U52" s="3"/>
      <c r="V52" s="3"/>
      <c r="W52" s="3"/>
      <c r="X52" s="3"/>
      <c r="Y52" s="3"/>
      <c r="Z52" s="3"/>
      <c r="AA52" s="3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</row>
    <row r="53" spans="1:5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3"/>
      <c r="M53" s="3"/>
      <c r="N53" s="3"/>
      <c r="O53" s="3"/>
      <c r="P53" s="3"/>
      <c r="Q53" s="3"/>
      <c r="R53" s="3"/>
      <c r="S53" s="3">
        <f t="shared" ref="S53:S55" si="17">1-((1-(R37/$C$11))^2.67)</f>
        <v>0.62629872490369598</v>
      </c>
      <c r="T53" s="3"/>
      <c r="U53" s="3"/>
      <c r="V53" s="3"/>
      <c r="W53" s="3"/>
      <c r="X53" s="3"/>
      <c r="Y53" s="3"/>
      <c r="Z53" s="3"/>
      <c r="AA53" s="3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</row>
    <row r="54" spans="1:5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3"/>
      <c r="M54" s="3"/>
      <c r="N54" s="3"/>
      <c r="O54" s="3"/>
      <c r="P54" s="3"/>
      <c r="Q54" s="3"/>
      <c r="R54" s="3"/>
      <c r="S54" s="3">
        <f t="shared" si="17"/>
        <v>0.85314381720224886</v>
      </c>
      <c r="T54" s="3"/>
      <c r="U54" s="3"/>
      <c r="V54" s="3"/>
      <c r="W54" s="3"/>
      <c r="X54" s="3"/>
      <c r="Y54" s="3"/>
      <c r="Z54" s="3"/>
      <c r="AA54" s="3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</row>
    <row r="55" spans="1:5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3"/>
      <c r="M55" s="3"/>
      <c r="N55" s="3"/>
      <c r="O55" s="3"/>
      <c r="P55" s="3"/>
      <c r="Q55" s="3"/>
      <c r="R55" s="3"/>
      <c r="S55" s="3">
        <f t="shared" si="17"/>
        <v>0.85314381720224886</v>
      </c>
      <c r="T55" s="3"/>
      <c r="U55" s="3"/>
      <c r="V55" s="3"/>
      <c r="W55" s="3"/>
      <c r="X55" s="3"/>
      <c r="Y55" s="3"/>
      <c r="Z55" s="3"/>
      <c r="AA55" s="3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</row>
    <row r="56" spans="1:5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</row>
    <row r="57" spans="1:5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</row>
    <row r="58" spans="1:5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</row>
    <row r="59" spans="1:5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</row>
    <row r="60" spans="1:5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</row>
    <row r="61" spans="1:5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</row>
    <row r="62" spans="1:5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</row>
    <row r="63" spans="1:5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</row>
    <row r="64" spans="1:5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</row>
    <row r="65" spans="1:5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</row>
    <row r="66" spans="1:5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</row>
    <row r="67" spans="1:5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</row>
    <row r="68" spans="1:5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</row>
    <row r="69" spans="1:5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</row>
    <row r="70" spans="1:5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</row>
    <row r="71" spans="1:5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</row>
    <row r="72" spans="1:5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</row>
    <row r="73" spans="1:5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</row>
    <row r="74" spans="1:5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</row>
    <row r="75" spans="1:5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</row>
    <row r="76" spans="1:5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</row>
    <row r="77" spans="1:5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</row>
    <row r="78" spans="1:5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</row>
    <row r="79" spans="1:5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</row>
    <row r="80" spans="1:5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</row>
    <row r="81" spans="1:5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</row>
    <row r="82" spans="1:5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</row>
    <row r="83" spans="1:5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</row>
    <row r="84" spans="1:5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</row>
    <row r="85" spans="1:5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</row>
    <row r="86" spans="1:5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</row>
    <row r="87" spans="1:5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</row>
    <row r="88" spans="1:5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</row>
    <row r="89" spans="1:5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</row>
    <row r="90" spans="1:5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</row>
    <row r="91" spans="1:5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</row>
    <row r="92" spans="1:5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</row>
    <row r="93" spans="1:5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</row>
    <row r="94" spans="1:5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</row>
    <row r="95" spans="1:5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</row>
    <row r="96" spans="1:5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</row>
    <row r="97" spans="1:5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</row>
    <row r="98" spans="1:5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</row>
    <row r="99" spans="1:5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</row>
    <row r="100" spans="1:5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</row>
    <row r="101" spans="1:5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</row>
    <row r="102" spans="1:57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</row>
    <row r="103" spans="1:57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</row>
    <row r="104" spans="1:57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</row>
    <row r="105" spans="1:57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</row>
    <row r="106" spans="1:57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</row>
    <row r="107" spans="1:57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</row>
    <row r="108" spans="1:57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</row>
    <row r="109" spans="1:57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</row>
    <row r="110" spans="1:57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</row>
    <row r="111" spans="1:57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</row>
    <row r="112" spans="1:57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</row>
    <row r="113" spans="1:57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</row>
    <row r="114" spans="1:57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</row>
    <row r="115" spans="1:57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</row>
    <row r="116" spans="1:57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</row>
    <row r="117" spans="1:57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</row>
    <row r="118" spans="1:57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</row>
    <row r="119" spans="1:57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</row>
    <row r="120" spans="1:57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</row>
    <row r="121" spans="1:57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</row>
    <row r="122" spans="1:57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</row>
    <row r="123" spans="1:57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</row>
    <row r="124" spans="1:57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</row>
    <row r="125" spans="1:57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</row>
    <row r="126" spans="1:57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</row>
    <row r="127" spans="1:57" x14ac:dyDescent="0.25"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57" x14ac:dyDescent="0.25">
      <c r="S128" s="3"/>
    </row>
    <row r="129" spans="19:19" x14ac:dyDescent="0.25">
      <c r="S129" s="3"/>
    </row>
    <row r="130" spans="19:19" x14ac:dyDescent="0.25">
      <c r="S130" s="3"/>
    </row>
    <row r="131" spans="19:19" x14ac:dyDescent="0.25">
      <c r="S131" s="3"/>
    </row>
    <row r="132" spans="19:19" x14ac:dyDescent="0.25">
      <c r="S132" s="3"/>
    </row>
    <row r="133" spans="19:19" x14ac:dyDescent="0.25">
      <c r="S133" s="3"/>
    </row>
    <row r="134" spans="19:19" x14ac:dyDescent="0.25">
      <c r="S134" s="3"/>
    </row>
  </sheetData>
  <sheetProtection algorithmName="SHA-512" hashValue="vN/vwAOASjOWg4esbYjWZvIMurPhcVpR75+/+Li77x8pQawu5UUVhWOnLq/PjDsoa/XRK/3TOWBBYJBD3ajP7A==" saltValue="Vt07kYeVy838ALCuSFT0EQ==" spinCount="100000" sheet="1" objects="1" scenarios="1"/>
  <mergeCells count="7">
    <mergeCell ref="B1:F2"/>
    <mergeCell ref="A3:F4"/>
    <mergeCell ref="A26:F28"/>
    <mergeCell ref="B7:D7"/>
    <mergeCell ref="B9:B10"/>
    <mergeCell ref="C9:C10"/>
    <mergeCell ref="B19:D19"/>
  </mergeCells>
  <dataValidations disablePrompts="1" count="2">
    <dataValidation type="list" allowBlank="1" showInputMessage="1" showErrorMessage="1" sqref="C8" xr:uid="{9BAD60FA-33E3-4684-ACB5-049CC56D3B8C}">
      <formula1>$P$5:$P$11</formula1>
    </dataValidation>
    <dataValidation type="list" allowBlank="1" showInputMessage="1" showErrorMessage="1" sqref="C20" xr:uid="{1C765643-5748-47B4-B36B-83160DBB8C1D}">
      <formula1>$P$27:$P$39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D81747CFAE054985C16A7DDDD6836F" ma:contentTypeVersion="13" ma:contentTypeDescription="Create a new document." ma:contentTypeScope="" ma:versionID="5f621bddabfb496f4f6c1507c3cf347c">
  <xsd:schema xmlns:xsd="http://www.w3.org/2001/XMLSchema" xmlns:xs="http://www.w3.org/2001/XMLSchema" xmlns:p="http://schemas.microsoft.com/office/2006/metadata/properties" xmlns:ns3="e53fb0e4-933a-4f49-b3a0-64b0291ef46d" xmlns:ns4="7c7befd9-a8c8-498d-b9c1-414af2adafe9" targetNamespace="http://schemas.microsoft.com/office/2006/metadata/properties" ma:root="true" ma:fieldsID="813c6ce65c3bd49082507da3c61f73e2" ns3:_="" ns4:_="">
    <xsd:import namespace="e53fb0e4-933a-4f49-b3a0-64b0291ef46d"/>
    <xsd:import namespace="7c7befd9-a8c8-498d-b9c1-414af2adafe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fb0e4-933a-4f49-b3a0-64b0291ef4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befd9-a8c8-498d-b9c1-414af2adaf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DE9CC7-C547-41C2-8CF2-E7FDED775C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F92F00-2A6D-4BEA-9D57-895C2072717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7c7befd9-a8c8-498d-b9c1-414af2adafe9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e53fb0e4-933a-4f49-b3a0-64b0291ef46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38C821-7955-4DD7-89C7-DB26759E2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3fb0e4-933a-4f49-b3a0-64b0291ef46d"/>
    <ds:schemaRef ds:uri="7c7befd9-a8c8-498d-b9c1-414af2ada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COMPOSITE CROSS SECTION</vt:lpstr>
      <vt:lpstr>UNIFORM CROSS SECTION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Noah Hanley</cp:lastModifiedBy>
  <dcterms:created xsi:type="dcterms:W3CDTF">2020-06-26T14:17:50Z</dcterms:created>
  <dcterms:modified xsi:type="dcterms:W3CDTF">2021-02-01T16:08:42Z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0x0101000ED81747CFAE054985C16A7DDDD6836F</vt:lpwstr>
  </property>
</Properties>
</file>